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Level 1 Vocabulary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<sst xmlns="http://schemas.openxmlformats.org/spreadsheetml/2006/main" count="3" uniqueCount="3">
  <si>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S-I-T-E (fingerspell the word)</t>
  </si>
  <si>
    <t>HYPERLINK</t>
  </si>
  <si>
    <t>LESSON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</si>
</sst>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8"/>
      <color theme="1"/>
      <name val="Tahoma"/>
      <family val="2"/>
    </font>
    <font>
      <sz val="8"/>
      <color indexed="8"/>
      <name val="Tahoma"/>
      <family val="2"/>
    </font>
    <font>
      <b/>
      <u val="single"/>
      <sz val="8"/>
      <color indexed="30"/>
      <name val="Tahoma"/>
      <family val="2"/>
    </font>
    <font>
      <b/>
      <sz val="10"/>
      <color indexed="30"/>
      <name val="Tahoma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9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8"/>
      <color indexed="17"/>
      <name val="Tahoma"/>
      <family val="2"/>
    </font>
    <font>
      <sz val="8"/>
      <color indexed="20"/>
      <name val="Tahoma"/>
      <family val="2"/>
    </font>
    <font>
      <sz val="8"/>
      <color indexed="60"/>
      <name val="Tahoma"/>
      <family val="2"/>
    </font>
    <font>
      <sz val="8"/>
      <color indexed="62"/>
      <name val="Tahoma"/>
      <family val="2"/>
    </font>
    <font>
      <b/>
      <sz val="8"/>
      <color indexed="63"/>
      <name val="Tahoma"/>
      <family val="2"/>
    </font>
    <font>
      <b/>
      <sz val="8"/>
      <color indexed="52"/>
      <name val="Tahoma"/>
      <family val="2"/>
    </font>
    <font>
      <sz val="8"/>
      <color indexed="52"/>
      <name val="Tahoma"/>
      <family val="2"/>
    </font>
    <font>
      <b/>
      <sz val="8"/>
      <color indexed="9"/>
      <name val="Tahoma"/>
      <family val="2"/>
    </font>
    <font>
      <sz val="8"/>
      <color indexed="10"/>
      <name val="Tahoma"/>
      <family val="2"/>
    </font>
    <font>
      <i/>
      <sz val="8"/>
      <color indexed="23"/>
      <name val="Tahoma"/>
      <family val="2"/>
    </font>
    <font>
      <b/>
      <sz val="8"/>
      <color indexed="8"/>
      <name val="Tahoma"/>
      <family val="2"/>
    </font>
    <font>
      <sz val="8"/>
      <color indexed="9"/>
      <name val="Tahoma"/>
      <family val="2"/>
    </font>
    <font>
      <sz val="8"/>
      <color theme="0"/>
      <name val="Tahoma"/>
      <family val="2"/>
    </font>
    <font>
      <sz val="8"/>
      <color rgb="FF9C0006"/>
      <name val="Tahoma"/>
      <family val="2"/>
    </font>
    <font>
      <b/>
      <sz val="8"/>
      <color rgb="FFFA7D00"/>
      <name val="Tahoma"/>
      <family val="2"/>
    </font>
    <font>
      <b/>
      <sz val="8"/>
      <color theme="0"/>
      <name val="Tahoma"/>
      <family val="2"/>
    </font>
    <font>
      <i/>
      <sz val="8"/>
      <color rgb="FF7F7F7F"/>
      <name val="Tahoma"/>
      <family val="2"/>
    </font>
    <font>
      <sz val="8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u val="single"/>
      <sz val="8"/>
      <color rgb="FF0563C1"/>
      <name val="Tahoma"/>
      <family val="2"/>
    </font>
    <font>
      <sz val="8"/>
      <color rgb="FF3F3F76"/>
      <name val="Tahoma"/>
      <family val="2"/>
    </font>
    <font>
      <sz val="8"/>
      <color rgb="FFFA7D00"/>
      <name val="Tahoma"/>
      <family val="2"/>
    </font>
    <font>
      <sz val="8"/>
      <color rgb="FF9C6500"/>
      <name val="Tahoma"/>
      <family val="2"/>
    </font>
    <font>
      <b/>
      <sz val="8"/>
      <color rgb="FF3F3F3F"/>
      <name val="Tahoma"/>
      <family val="2"/>
    </font>
    <font>
      <sz val="18"/>
      <color theme="3"/>
      <name val="Calibri Light"/>
      <family val="2"/>
    </font>
    <font>
      <b/>
      <sz val="8"/>
      <color theme="1"/>
      <name val="Tahoma"/>
      <family val="2"/>
    </font>
    <font>
      <sz val="8"/>
      <color rgb="FFFF0000"/>
      <name val="Tahoma"/>
      <family val="2"/>
    </font>
    <font>
      <b/>
      <sz val="10"/>
      <color rgb="FF0563C1"/>
      <name val="Tahoma"/>
      <family val="2"/>
    </font>
    <font>
      <b/>
      <sz val="10"/>
      <color theme="1"/>
      <name val="Tahoma"/>
      <family val="2"/>
    </font>
    <font>
      <b/>
      <sz val="10"/>
      <color theme="10"/>
      <name val="Tahoma"/>
      <family val="2"/>
    </font>
    <font>
      <b/>
      <sz val="10"/>
      <color theme="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Protection="0">
      <alignment vertical="center"/>
    </xf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40" fillId="0" borderId="10" xfId="52" applyFont="1" applyFill="1" applyBorder="1" applyAlignment="1">
      <alignment horizontal="left" vertical="center" indent="1"/>
    </xf>
    <xf numFmtId="0" fontId="41" fillId="0" borderId="10" xfId="0" applyFont="1" applyFill="1" applyBorder="1" applyAlignment="1">
      <alignment horizontal="center" vertical="center"/>
    </xf>
    <xf numFmtId="0" fontId="5" fillId="0" borderId="10" xfId="52" applyFont="1" applyFill="1" applyBorder="1" applyAlignment="1">
      <alignment horizontal="left" vertical="center" indent="1"/>
    </xf>
    <xf numFmtId="0" fontId="42" fillId="0" borderId="10" xfId="0" applyNumberFormat="1" applyFont="1" applyFill="1" applyBorder="1" applyAlignment="1" applyProtection="1">
      <alignment horizontal="left" vertical="center" indent="1"/>
      <protection/>
    </xf>
    <xf numFmtId="0" fontId="43" fillId="0" borderId="10" xfId="0" applyFont="1" applyFill="1" applyBorder="1" applyAlignment="1">
      <alignment horizontal="left" vertical="top" indent="1"/>
    </xf>
    <xf numFmtId="0" fontId="41" fillId="0" borderId="10" xfId="0" applyFont="1" applyFill="1" applyBorder="1" applyAlignment="1">
      <alignment horizontal="center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63315" displayName="Table163315" ref="A1:B441" comment="" totalsRowShown="0">
  <autoFilter ref="A1:B441"/>
  <tableColumns count="2">
    <tableColumn id="1" name="LESSON"/>
    <tableColumn id="5" name="HYPERLINK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ifeprint.com/asl101/pages-signs/d/drive.htm" TargetMode="External" /><Relationship Id="rId2" Type="http://schemas.openxmlformats.org/officeDocument/2006/relationships/hyperlink" Target="http://www.lifeprint.com/asl101/pages-signs/d/drive.htm" TargetMode="External" /><Relationship Id="rId3" Type="http://schemas.openxmlformats.org/officeDocument/2006/relationships/hyperlink" Target="http://www.lifeprint.com/asl101/pages-signs/z/zip.htm" TargetMode="External" /><Relationship Id="rId4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41"/>
  <sheetViews>
    <sheetView tabSelected="1" zoomScalePageLayoutView="0" workbookViewId="0" topLeftCell="A1">
      <selection activeCell="I14" sqref="H13:I14"/>
    </sheetView>
  </sheetViews>
  <sheetFormatPr defaultColWidth="9.33203125" defaultRowHeight="19.5" customHeight="1"/>
  <cols>
    <col min="1" max="1" width="24.66015625" style="0" customWidth="1"/>
    <col min="2" max="2" width="53.66015625" style="0" customWidth="1"/>
  </cols>
  <sheetData>
    <row r="1" spans="1:2" ht="15" customHeight="1">
      <c r="A1" s="6" t="s">
        <v>2</v>
      </c>
      <c r="B1" s="5" t="s">
        <v>1</v>
      </c>
    </row>
    <row r="2" spans="1:2" ht="19.5" customHeight="1">
      <c r="A2" s="2">
        <v>1</v>
      </c>
      <c r="B2" s="1" t="str">
        <f>HYPERLINK("http://www.lifeprint.com/asl101/pages-signs/a/again.htm","AGAIN, REPEAT")</f>
        <v>AGAIN, REPEAT</v>
      </c>
    </row>
    <row r="3" spans="1:2" ht="19.5" customHeight="1">
      <c r="A3" s="2">
        <v>1</v>
      </c>
      <c r="B3" s="1" t="str">
        <f>HYPERLINK("http://www.lifeprint.com/asl101/pages-signs/d/deaf.htm","DEAF")</f>
        <v>DEAF</v>
      </c>
    </row>
    <row r="4" spans="1:2" ht="19.5" customHeight="1">
      <c r="A4" s="2">
        <v>1</v>
      </c>
      <c r="B4" s="1" t="str">
        <f>HYPERLINK("http://www.lifeprint.com/asl101/pages-signs/h/he.htm","HE, SHE, IT")</f>
        <v>HE, SHE, IT</v>
      </c>
    </row>
    <row r="5" spans="1:2" ht="19.5" customHeight="1">
      <c r="A5" s="2">
        <v>1</v>
      </c>
      <c r="B5" s="1" t="str">
        <f>HYPERLINK("http://www.lifeprint.com/asl101/pages-signs/h/hearing.htm","HEARING")</f>
        <v>HEARING</v>
      </c>
    </row>
    <row r="6" spans="1:2" ht="19.5" customHeight="1">
      <c r="A6" s="2">
        <v>1</v>
      </c>
      <c r="B6" s="1" t="str">
        <f>HYPERLINK("http://www.lifeprint.com/asl101/pages-signs/i/indexing.htm","I, ME")</f>
        <v>I, ME</v>
      </c>
    </row>
    <row r="7" spans="1:2" ht="19.5" customHeight="1">
      <c r="A7" s="2">
        <v>1</v>
      </c>
      <c r="B7" s="1" t="str">
        <f>HYPERLINK("http://www.lifeprint.com/asl101/pages-signs/l/learn.htm","LEARN")</f>
        <v>LEARN</v>
      </c>
    </row>
    <row r="8" spans="1:2" ht="19.5" customHeight="1">
      <c r="A8" s="2">
        <v>1</v>
      </c>
      <c r="B8" s="1" t="str">
        <f>HYPERLINK("http://www.lifeprint.com/asl101/pages-signs/l/like.htm","LIKE (emotion)")</f>
        <v>LIKE (emotion)</v>
      </c>
    </row>
    <row r="9" spans="1:2" ht="19.5" customHeight="1">
      <c r="A9" s="2">
        <v>1</v>
      </c>
      <c r="B9" s="1" t="str">
        <f>HYPERLINK("http://www.lifeprint.com/asl101/pages-signs/m/meaning.htm","MEANING, PURPOSE")</f>
        <v>MEANING, PURPOSE</v>
      </c>
    </row>
    <row r="10" spans="1:2" ht="19.5" customHeight="1">
      <c r="A10" s="2">
        <v>1</v>
      </c>
      <c r="B10" s="1" t="str">
        <f>HYPERLINK("http://www.lifeprint.com/asl101/pages-signs/m/meet.htm","MEET")</f>
        <v>MEET</v>
      </c>
    </row>
    <row r="11" spans="1:2" ht="19.5" customHeight="1">
      <c r="A11" s="2">
        <v>1</v>
      </c>
      <c r="B11" s="1" t="str">
        <f>HYPERLINK("http://www.lifeprint.com/asl101/pages-signs/n/name.htm","NAME")</f>
        <v>NAME</v>
      </c>
    </row>
    <row r="12" spans="1:2" ht="19.5" customHeight="1">
      <c r="A12" s="2">
        <v>1</v>
      </c>
      <c r="B12" s="1" t="str">
        <f>HYPERLINK("http://www.lifeprint.com/asl101/pages-signs/n/nice.htm","NICE, CLEAN")</f>
        <v>NICE, CLEAN</v>
      </c>
    </row>
    <row r="13" spans="1:2" ht="19.5" customHeight="1">
      <c r="A13" s="2">
        <v>1</v>
      </c>
      <c r="B13" s="1" t="str">
        <f>HYPERLINK("http://www.lifeprint.com/asl101/pages-signs/n/no.htm","NO")</f>
        <v>NO</v>
      </c>
    </row>
    <row r="14" spans="1:2" ht="19.5" customHeight="1">
      <c r="A14" s="2">
        <v>1</v>
      </c>
      <c r="B14" s="1" t="str">
        <f>HYPERLINK("http://www.lifeprint.com/asl101/pages-signs/s/sign.htm","SIGN")</f>
        <v>SIGN</v>
      </c>
    </row>
    <row r="15" spans="1:2" ht="19.5" customHeight="1">
      <c r="A15" s="2">
        <v>1</v>
      </c>
      <c r="B15" s="1" t="str">
        <f>HYPERLINK("http://www.lifeprint.com/asl101/pages-signs/s/slow.htm","SLOW")</f>
        <v>SLOW</v>
      </c>
    </row>
    <row r="16" spans="1:2" ht="19.5" customHeight="1">
      <c r="A16" s="2">
        <v>1</v>
      </c>
      <c r="B16" s="1" t="str">
        <f>HYPERLINK("http://www.lifeprint.com/asl101/pages-signs/s/student.htm","STUDENT")</f>
        <v>STUDENT</v>
      </c>
    </row>
    <row r="17" spans="1:2" ht="19.5" customHeight="1">
      <c r="A17" s="2">
        <v>1</v>
      </c>
      <c r="B17" s="1" t="str">
        <f>HYPERLINK("http://www.lifeprint.com/asl101/pages-signs/t/teacher.htm","TEACH")</f>
        <v>TEACH</v>
      </c>
    </row>
    <row r="18" spans="1:2" ht="19.5" customHeight="1">
      <c r="A18" s="2">
        <v>1</v>
      </c>
      <c r="B18" s="1" t="str">
        <f>HYPERLINK("http://www.lifeprint.com/asl101/pages-signs/t/teacher.htm","TEACHER")</f>
        <v>TEACHER</v>
      </c>
    </row>
    <row r="19" spans="1:2" ht="19.5" customHeight="1">
      <c r="A19" s="2">
        <v>1</v>
      </c>
      <c r="B19" s="1" t="str">
        <f>HYPERLINK("http://www.lifeprint.com/asl101/pages-signs/t/thankyou.htm","THANKS, THANK-you")</f>
        <v>THANKS, THANK-you</v>
      </c>
    </row>
    <row r="20" spans="1:2" ht="19.5" customHeight="1">
      <c r="A20" s="2">
        <v>1</v>
      </c>
      <c r="B20" s="1" t="str">
        <f>HYPERLINK("http://www.lifeprint.com/asl101/pages-signs/t/they.htm","THEY, THEM, THOSE")</f>
        <v>THEY, THEM, THOSE</v>
      </c>
    </row>
    <row r="21" spans="1:2" ht="19.5" customHeight="1">
      <c r="A21" s="2">
        <v>1</v>
      </c>
      <c r="B21" s="1" t="str">
        <f>HYPERLINK("http://www.lifeprint.com/asl101/pages-signs/t/this.htm","THIS")</f>
        <v>THIS</v>
      </c>
    </row>
    <row r="22" spans="1:2" ht="19.5" customHeight="1">
      <c r="A22" s="2">
        <v>1</v>
      </c>
      <c r="B22" s="1" t="str">
        <f>HYPERLINK("http://www.lifeprint.com/asl101/pages-signs/u/understand.htm","UNDERSTAND")</f>
        <v>UNDERSTAND</v>
      </c>
    </row>
    <row r="23" spans="1:2" ht="19.5" customHeight="1">
      <c r="A23" s="2">
        <v>1</v>
      </c>
      <c r="B23" s="1" t="str">
        <f>HYPERLINK("http://www.lifeprint.com/asl101/pages-signs/i/indexing.htm","WE, US")</f>
        <v>WE, US</v>
      </c>
    </row>
    <row r="24" spans="1:2" ht="19.5" customHeight="1">
      <c r="A24" s="2">
        <v>1</v>
      </c>
      <c r="B24" s="1" t="str">
        <f>HYPERLINK("http://www.lifeprint.com/asl101/pages-signs/h/huh.htm","WHAT, HUH?")</f>
        <v>WHAT, HUH?</v>
      </c>
    </row>
    <row r="25" spans="1:2" ht="19.5" customHeight="1">
      <c r="A25" s="2">
        <v>1</v>
      </c>
      <c r="B25" s="1" t="str">
        <f>HYPERLINK("http://www.lifeprint.com/asl101/pages-signs/w/where.htm","WHERE")</f>
        <v>WHERE</v>
      </c>
    </row>
    <row r="26" spans="1:2" ht="19.5" customHeight="1">
      <c r="A26" s="2">
        <v>1</v>
      </c>
      <c r="B26" s="1" t="str">
        <f>HYPERLINK("http://www.lifeprint.com/asl101/pages-signs/w/who.htm","WHO")</f>
        <v>WHO</v>
      </c>
    </row>
    <row r="27" spans="1:2" ht="19.5" customHeight="1">
      <c r="A27" s="2">
        <v>1</v>
      </c>
      <c r="B27" s="1" t="str">
        <f>HYPERLINK("http://www.lifeprint.com/asl101/pages-signs/w/why.htm","WHY")</f>
        <v>WHY</v>
      </c>
    </row>
    <row r="28" spans="1:2" ht="19.5" customHeight="1">
      <c r="A28" s="2">
        <v>1</v>
      </c>
      <c r="B28" s="1" t="str">
        <f>HYPERLINK("http://www.lifeprint.com/asl101/pages-signs/y/yes.htm","YES")</f>
        <v>YES</v>
      </c>
    </row>
    <row r="29" spans="1:2" ht="19.5" customHeight="1">
      <c r="A29" s="2">
        <v>1</v>
      </c>
      <c r="B29" s="1" t="str">
        <f>HYPERLINK("http://www.lifeprint.com/asl101/pages-signs/i/indexing.htm","YOU")</f>
        <v>YOU</v>
      </c>
    </row>
    <row r="30" spans="1:2" ht="19.5" customHeight="1">
      <c r="A30" s="2">
        <v>1</v>
      </c>
      <c r="B30" s="1" t="str">
        <f>HYPERLINK("http://www.lifeprint.com/asl101/pages-signs/i/indexing.htm","YOU-all")</f>
        <v>YOU-all</v>
      </c>
    </row>
    <row r="31" spans="1:2" ht="19.5" customHeight="1">
      <c r="A31" s="2">
        <v>2</v>
      </c>
      <c r="B31" s="1" t="str">
        <f>HYPERLINK("http://www.lifeprint.com/asl101/pages-signs/b/boy.htm","BOY, MALE")</f>
        <v>BOY, MALE</v>
      </c>
    </row>
    <row r="32" spans="1:2" ht="19.5" customHeight="1">
      <c r="A32" s="2">
        <v>2</v>
      </c>
      <c r="B32" s="1" t="str">
        <f>HYPERLINK("http://www.lifeprint.com/asl101/pages-signs/b/brother.htm","BROTHER")</f>
        <v>BROTHER</v>
      </c>
    </row>
    <row r="33" spans="1:2" ht="19.5" customHeight="1">
      <c r="A33" s="2">
        <v>2</v>
      </c>
      <c r="B33" s="1" t="str">
        <f>HYPERLINK("http://www.lifeprint.com/asl101/pages-signs/c/child.htm","CHILD")</f>
        <v>CHILD</v>
      </c>
    </row>
    <row r="34" spans="1:2" ht="19.5" customHeight="1">
      <c r="A34" s="2">
        <v>2</v>
      </c>
      <c r="B34" s="1" t="str">
        <f>HYPERLINK("http://www.lifeprint.com/asl101/pages-signs/c/child.htm","CHILDREN")</f>
        <v>CHILDREN</v>
      </c>
    </row>
    <row r="35" spans="1:2" ht="19.5" customHeight="1">
      <c r="A35" s="2">
        <v>2</v>
      </c>
      <c r="B35" s="1" t="str">
        <f>HYPERLINK("http://www.lifeprint.com/asl101/pages-signs/d/dad.htm","DAD, FATHER")</f>
        <v>DAD, FATHER</v>
      </c>
    </row>
    <row r="36" spans="1:2" ht="19.5" customHeight="1">
      <c r="A36" s="2">
        <v>2</v>
      </c>
      <c r="B36" s="1" t="str">
        <f>HYPERLINK("http://www.lifeprint.com/asl101/pages-signs/d/divorce.htm","DIVORCE")</f>
        <v>DIVORCE</v>
      </c>
    </row>
    <row r="37" spans="1:2" ht="19.5" customHeight="1">
      <c r="A37" s="2">
        <v>2</v>
      </c>
      <c r="B37" s="1" t="str">
        <f>HYPERLINK("http://www.lifeprint.com/asl101/pages-signs/g/girl.htm","GIRL, FEMALE")</f>
        <v>GIRL, FEMALE</v>
      </c>
    </row>
    <row r="38" spans="1:2" ht="19.5" customHeight="1">
      <c r="A38" s="2">
        <v>2</v>
      </c>
      <c r="B38" s="1" t="str">
        <f>HYPERLINK("http://www.lifeprint.com/asl101/pages-signs/g/grandma.htm","GRANDMA")</f>
        <v>GRANDMA</v>
      </c>
    </row>
    <row r="39" spans="1:2" ht="19.5" customHeight="1">
      <c r="A39" s="2">
        <v>2</v>
      </c>
      <c r="B39" s="1" t="str">
        <f>HYPERLINK("http://www.lifeprint.com/asl101/pages-signs/g/grandpa.htm","GRANDPA")</f>
        <v>GRANDPA</v>
      </c>
    </row>
    <row r="40" spans="1:2" ht="19.5" customHeight="1">
      <c r="A40" s="2">
        <v>2</v>
      </c>
      <c r="B40" s="1" t="str">
        <f>HYPERLINK("http://www.lifeprint.com/asl101/pages-signs/h/have.htm","HAVE, HAD")</f>
        <v>HAVE, HAD</v>
      </c>
    </row>
    <row r="41" spans="1:2" ht="19.5" customHeight="1">
      <c r="A41" s="2">
        <v>2</v>
      </c>
      <c r="B41" s="1" t="str">
        <f>HYPERLINK("http://www.lifeprint.com/asl101/pages-signs/h/hey.htm","HEY")</f>
        <v>HEY</v>
      </c>
    </row>
    <row r="42" spans="1:2" ht="19.5" customHeight="1">
      <c r="A42" s="2">
        <v>2</v>
      </c>
      <c r="B42" s="1" t="str">
        <f>HYPERLINK("http://www.lifeprint.com/asl101/pages-signs/h/his.htm","HIS, HERS, ITS")</f>
        <v>HIS, HERS, ITS</v>
      </c>
    </row>
    <row r="43" spans="1:2" ht="19.5" customHeight="1">
      <c r="A43" s="2">
        <v>2</v>
      </c>
      <c r="B43" s="1" t="str">
        <f>HYPERLINK("http://www.lifeprint.com/asl101/pages-signs/h/how.htm","HOW")</f>
        <v>HOW</v>
      </c>
    </row>
    <row r="44" spans="1:2" ht="19.5" customHeight="1">
      <c r="A44" s="2">
        <v>2</v>
      </c>
      <c r="B44" s="1" t="str">
        <f>HYPERLINK("http://www.lifeprint.com/asl101/pages-signs/h/how-many.htm","HOW-MANY")</f>
        <v>HOW-MANY</v>
      </c>
    </row>
    <row r="45" spans="1:2" ht="19.5" customHeight="1">
      <c r="A45" s="2">
        <v>2</v>
      </c>
      <c r="B45" s="4" t="str">
        <f>HYPERLINK("http://www.lifeprint.com/asl101/pages-signs/h/how-many.htm","HOW-MANY")</f>
        <v>HOW-MANY</v>
      </c>
    </row>
    <row r="46" spans="1:2" ht="19.5" customHeight="1">
      <c r="A46" s="2">
        <v>2</v>
      </c>
      <c r="B46" s="1" t="str">
        <f>HYPERLINK("http://www.lifeprint.com/asl101/pages-signs/m/marriage.htm","HUSBAND")</f>
        <v>HUSBAND</v>
      </c>
    </row>
    <row r="47" spans="1:2" ht="19.5" customHeight="1">
      <c r="A47" s="2">
        <v>2</v>
      </c>
      <c r="B47" s="1" t="str">
        <f>HYPERLINK("http://www.lifeprint.com/asl101/pages-signs/l/live.htm","LIFE, LIVE, ADDRESS")</f>
        <v>LIFE, LIVE, ADDRESS</v>
      </c>
    </row>
    <row r="48" spans="1:2" ht="19.5" customHeight="1">
      <c r="A48" s="2">
        <v>2</v>
      </c>
      <c r="B48" s="1" t="str">
        <f>HYPERLINK("http://www.lifeprint.com/asl101/pages-signs/m/man.htm","MAN")</f>
        <v>MAN</v>
      </c>
    </row>
    <row r="49" spans="1:2" ht="19.5" customHeight="1">
      <c r="A49" s="2">
        <v>2</v>
      </c>
      <c r="B49" s="1" t="str">
        <f>HYPERLINK("http://www.lifeprint.com/asl101/pages-signs/m/marriage.htm","MARRY, MARRIAGE")</f>
        <v>MARRY, MARRIAGE</v>
      </c>
    </row>
    <row r="50" spans="1:2" ht="19.5" customHeight="1">
      <c r="A50" s="2">
        <v>2</v>
      </c>
      <c r="B50" s="1" t="str">
        <f>HYPERLINK("http://www.lifeprint.com/asl101/pages-signs/m/mom.htm","MOM, MOTHER")</f>
        <v>MOM, MOTHER</v>
      </c>
    </row>
    <row r="51" spans="1:2" ht="19.5" customHeight="1">
      <c r="A51" s="2">
        <v>2</v>
      </c>
      <c r="B51" s="1" t="str">
        <f>HYPERLINK("http://www.lifeprint.com/asl101/pages-signs/m/my.htm","MY, MINE")</f>
        <v>MY, MINE</v>
      </c>
    </row>
    <row r="52" spans="1:2" ht="19.5" customHeight="1">
      <c r="A52" s="2">
        <v>2</v>
      </c>
      <c r="B52" s="1" t="str">
        <f>HYPERLINK("http://www.lifeprint.com/asl101/pages-signs/o/our.htm","OUR")</f>
        <v>OUR</v>
      </c>
    </row>
    <row r="53" spans="1:2" ht="19.5" customHeight="1">
      <c r="A53" s="2">
        <v>2</v>
      </c>
      <c r="B53" s="1" t="str">
        <f>HYPERLINK("http://www.lifeprint.com/asl101/pages-signs/p/parents.htm","PARENTS")</f>
        <v>PARENTS</v>
      </c>
    </row>
    <row r="54" spans="1:2" ht="19.5" customHeight="1">
      <c r="A54" s="2">
        <v>2</v>
      </c>
      <c r="B54" s="1" t="str">
        <f>HYPERLINK("http://www.lifeprint.com/asl101/pages-signs/s/single.htm","SINGLE, SOMEONE, SOMETHING, ALONE")</f>
        <v>SINGLE, SOMEONE, SOMETHING, ALONE</v>
      </c>
    </row>
    <row r="55" spans="1:2" ht="19.5" customHeight="1">
      <c r="A55" s="2">
        <v>2</v>
      </c>
      <c r="B55" s="1" t="str">
        <f>HYPERLINK("http://www.lifeprint.com/asl101/pages-signs/s/sister.htm","SISTER")</f>
        <v>SISTER</v>
      </c>
    </row>
    <row r="56" spans="1:2" ht="19.5" customHeight="1">
      <c r="A56" s="2">
        <v>2</v>
      </c>
      <c r="B56" s="1" t="str">
        <f>HYPERLINK("http://www.lifeprint.com/asl101/pages-signs/s/slow.htm","SLOW")</f>
        <v>SLOW</v>
      </c>
    </row>
    <row r="57" spans="1:2" ht="19.5" customHeight="1">
      <c r="A57" s="2">
        <v>2</v>
      </c>
      <c r="B57" s="1" t="str">
        <f>HYPERLINK("http://www.lifeprint.com/asl101/pages-signs/s/spell.htm","SPELL, FINGERSPELL")</f>
        <v>SPELL, FINGERSPELL</v>
      </c>
    </row>
    <row r="58" spans="1:2" ht="19.5" customHeight="1">
      <c r="A58" s="2">
        <v>2</v>
      </c>
      <c r="B58" s="1" t="str">
        <f>HYPERLINK("http://www.lifeprint.com/asl101/pages-signs/t/their.htm","THEIR, THEIRS")</f>
        <v>THEIR, THEIRS</v>
      </c>
    </row>
    <row r="59" spans="1:2" ht="19.5" customHeight="1">
      <c r="A59" s="2">
        <v>2</v>
      </c>
      <c r="B59" s="1" t="str">
        <f>HYPERLINK("http://www.lifeprint.com/asl101/pages-signs/w/wife.htm","WIFE")</f>
        <v>WIFE</v>
      </c>
    </row>
    <row r="60" spans="1:2" ht="19.5" customHeight="1">
      <c r="A60" s="2">
        <v>2</v>
      </c>
      <c r="B60" s="1" t="str">
        <f>HYPERLINK("http://www.lifeprint.com/asl101/pages-signs/w/woman.htm","WOMAN")</f>
        <v>WOMAN</v>
      </c>
    </row>
    <row r="61" spans="1:2" ht="19.5" customHeight="1">
      <c r="A61" s="2">
        <v>2</v>
      </c>
      <c r="B61" s="1" t="str">
        <f>HYPERLINK("http://www.lifeprint.com/asl101/pages-signs/w/work.htm","WORK")</f>
        <v>WORK</v>
      </c>
    </row>
    <row r="62" spans="1:2" ht="19.5" customHeight="1">
      <c r="A62" s="2">
        <v>2</v>
      </c>
      <c r="B62" s="1" t="str">
        <f>HYPERLINK("http://www.lifeprint.com/asl101/pages-signs/y/your.htm","YOUR, YOURS")</f>
        <v>YOUR, YOURS</v>
      </c>
    </row>
    <row r="63" spans="1:2" ht="19.5" customHeight="1">
      <c r="A63" s="2">
        <v>3</v>
      </c>
      <c r="B63" s="1" t="str">
        <f>HYPERLINK("http://www.lifeprint.com/asl101/pages-signs/a/all.htm","ALL")</f>
        <v>ALL</v>
      </c>
    </row>
    <row r="64" spans="1:2" ht="19.5" customHeight="1">
      <c r="A64" s="2">
        <v>3</v>
      </c>
      <c r="B64" s="1" t="str">
        <f>HYPERLINK("http://www.lifeprint.com/asl101/pages-signs/a/all.htm","ALL, #ALL")</f>
        <v>ALL, #ALL</v>
      </c>
    </row>
    <row r="65" spans="1:2" ht="19.5" customHeight="1">
      <c r="A65" s="2">
        <v>3</v>
      </c>
      <c r="B65" s="1" t="str">
        <f>HYPERLINK("http://www.lifeprint.com/asl101/pages-signs/a/ask.htm","ASK")</f>
        <v>ASK</v>
      </c>
    </row>
    <row r="66" spans="1:2" ht="19.5" customHeight="1">
      <c r="A66" s="2">
        <v>3</v>
      </c>
      <c r="B66" s="1" t="str">
        <f>HYPERLINK("http://www.lifeprint.com/asl101/pages-signs/b/bad.htm","BAD")</f>
        <v>BAD</v>
      </c>
    </row>
    <row r="67" spans="1:2" ht="19.5" customHeight="1">
      <c r="A67" s="2">
        <v>3</v>
      </c>
      <c r="B67" s="1" t="str">
        <f>HYPERLINK("http://www.lifeprint.com/asl101/pages-signs/b/bathroom.htm","BATHROOM, TOILET")</f>
        <v>BATHROOM, TOILET</v>
      </c>
    </row>
    <row r="68" spans="1:2" ht="19.5" customHeight="1">
      <c r="A68" s="2">
        <v>3</v>
      </c>
      <c r="B68" s="1" t="str">
        <f>HYPERLINK("http://www.lifeprint.com/asl101/pages-signs/g/good-better-best.htm","BEST")</f>
        <v>BEST</v>
      </c>
    </row>
    <row r="69" spans="1:2" ht="19.5" customHeight="1">
      <c r="A69" s="2">
        <v>3</v>
      </c>
      <c r="B69" s="1" t="str">
        <f>HYPERLINK("http://www.lifeprint.com/asl101/pages-signs/g/good-better-best.htm","BETTER")</f>
        <v>BETTER</v>
      </c>
    </row>
    <row r="70" spans="1:2" ht="19.5" customHeight="1">
      <c r="A70" s="2">
        <v>3</v>
      </c>
      <c r="B70" s="1" t="str">
        <f>HYPERLINK("http://www.lifeprint.com/asl101/pages-signs/b/big.htm","BIG, LARGE")</f>
        <v>BIG, LARGE</v>
      </c>
    </row>
    <row r="71" spans="1:2" ht="19.5" customHeight="1">
      <c r="A71" s="2">
        <v>3</v>
      </c>
      <c r="B71" s="1" t="str">
        <f>HYPERLINK("http://www.lifeprint.com/asl101/pages-signs/c/city.htm","CITY, TOWN")</f>
        <v>CITY, TOWN</v>
      </c>
    </row>
    <row r="72" spans="1:2" ht="19.5" customHeight="1">
      <c r="A72" s="2">
        <v>3</v>
      </c>
      <c r="B72" s="1" t="str">
        <f>HYPERLINK("http://www.lifeprint.com/asl101/pages-signs/c/class.htm","CLASS")</f>
        <v>CLASS</v>
      </c>
    </row>
    <row r="73" spans="1:2" ht="19.5" customHeight="1">
      <c r="A73" s="2">
        <v>3</v>
      </c>
      <c r="B73" s="1" t="str">
        <f>HYPERLINK("http://www.lifeprint.com/asl101/pages-signs/c/come.htm","COME")</f>
        <v>COME</v>
      </c>
    </row>
    <row r="74" spans="1:2" ht="19.5" customHeight="1">
      <c r="A74" s="2">
        <v>3</v>
      </c>
      <c r="B74" s="1" t="str">
        <f>HYPERLINK("http://www.lifeprint.com/asl101/pages-signs/n/negation.htm","DON'T WANT")</f>
        <v>DON'T WANT</v>
      </c>
    </row>
    <row r="75" spans="1:2" ht="19.5" customHeight="1">
      <c r="A75" s="2">
        <v>3</v>
      </c>
      <c r="B75" s="1" t="str">
        <f>HYPERLINK("http://www.lifeprint.com/asl101/pages-signs/w/want.htm","DON'T-LIKE")</f>
        <v>DON'T-LIKE</v>
      </c>
    </row>
    <row r="76" spans="1:2" ht="19.5" customHeight="1">
      <c r="A76" s="2">
        <v>3</v>
      </c>
      <c r="B76" s="1" t="str">
        <f>HYPERLINK("http://www.lifeprint.com/asl101/pages-signs/f/family.htm","FAMILY")</f>
        <v>FAMILY</v>
      </c>
    </row>
    <row r="77" spans="1:2" ht="19.5" customHeight="1">
      <c r="A77" s="2">
        <v>3</v>
      </c>
      <c r="B77" s="1" t="str">
        <f>HYPERLINK("http://www.lifeprint.com/asl101/pages-signs/f/fine.htm","FINE")</f>
        <v>FINE</v>
      </c>
    </row>
    <row r="78" spans="1:2" ht="19.5" customHeight="1">
      <c r="A78" s="2">
        <v>3</v>
      </c>
      <c r="B78" s="1" t="str">
        <f>HYPERLINK("http://www.lifeprint.com/asl101/pages-signs/f/from.htm","FROM")</f>
        <v>FROM</v>
      </c>
    </row>
    <row r="79" spans="1:2" ht="19.5" customHeight="1">
      <c r="A79" s="2">
        <v>3</v>
      </c>
      <c r="B79" s="1" t="str">
        <f>HYPERLINK("http://www.lifeprint.com/asl101/pages-signs/g/go.htm","GO")</f>
        <v>GO</v>
      </c>
    </row>
    <row r="80" spans="1:2" ht="19.5" customHeight="1">
      <c r="A80" s="2">
        <v>3</v>
      </c>
      <c r="B80" s="1" t="str">
        <f>HYPERLINK("http://www.lifeprint.com/asl101/pages-signs/g/good.htm","GOOD")</f>
        <v>GOOD</v>
      </c>
    </row>
    <row r="81" spans="1:2" ht="19.5" customHeight="1">
      <c r="A81" s="2">
        <v>3</v>
      </c>
      <c r="B81" s="1" t="str">
        <f>HYPERLINK("http://www.lifeprint.com/asl101/pages-signs/r/raised.htm","GROW-UP, RAISED")</f>
        <v>GROW-UP, RAISED</v>
      </c>
    </row>
    <row r="82" spans="1:2" ht="19.5" customHeight="1">
      <c r="A82" s="2">
        <v>3</v>
      </c>
      <c r="B82" s="1" t="str">
        <f>HYPERLINK("http://www.lifeprint.com/asl101/pages-signs/h/here.htm","HERE")</f>
        <v>HERE</v>
      </c>
    </row>
    <row r="83" spans="1:2" ht="19.5" customHeight="1">
      <c r="A83" s="2">
        <v>3</v>
      </c>
      <c r="B83" s="1" t="str">
        <f>HYPERLINK("http://www.lifeprint.com/asl101/pages-signs/h/house.htm","HOUSE")</f>
        <v>HOUSE</v>
      </c>
    </row>
    <row r="84" spans="1:2" ht="19.5" customHeight="1">
      <c r="A84" s="2">
        <v>3</v>
      </c>
      <c r="B84" s="1" t="str">
        <f>HYPERLINK("http://www.lifeprint.com/asl101/pages-signs/l/like.htm","LIKE (emotion)")</f>
        <v>LIKE (emotion)</v>
      </c>
    </row>
    <row r="85" spans="1:2" ht="19.5" customHeight="1">
      <c r="A85" s="2">
        <v>3</v>
      </c>
      <c r="B85" s="1" t="str">
        <f>HYPERLINK("http://www.lifeprint.com/asl101/pages-signs/m/more.htm","MORE")</f>
        <v>MORE</v>
      </c>
    </row>
    <row r="86" spans="1:2" ht="19.5" customHeight="1">
      <c r="A86" s="2">
        <v>3</v>
      </c>
      <c r="B86" s="1" t="str">
        <f>HYPERLINK("http://www.lifeprint.com/asl101/pages-signs/n/need.htm","NEED, MUST, SHOULD")</f>
        <v>NEED, MUST, SHOULD</v>
      </c>
    </row>
    <row r="87" spans="1:2" ht="19.5" customHeight="1">
      <c r="A87" s="2">
        <v>3</v>
      </c>
      <c r="B87" s="1" t="str">
        <f>HYPERLINK("http://www.lifeprint.com/asl101/pages-signs/l/like.htm","NOT, NEGATION")</f>
        <v>NOT, NEGATION</v>
      </c>
    </row>
    <row r="88" spans="1:2" ht="19.5" customHeight="1">
      <c r="A88" s="2">
        <v>3</v>
      </c>
      <c r="B88" s="1" t="str">
        <f>HYPERLINK("http://www.lifeprint.com/asl101/pages-signs/f/favorite.htm","PREFER, FAVORITE")</f>
        <v>PREFER, FAVORITE</v>
      </c>
    </row>
    <row r="89" spans="1:2" ht="19.5" customHeight="1">
      <c r="A89" s="2">
        <v>3</v>
      </c>
      <c r="B89" s="1" t="str">
        <f>HYPERLINK("http://www.lifeprint.com/asl101/pages-signs/s/school.htm","SCHOOL")</f>
        <v>SCHOOL</v>
      </c>
    </row>
    <row r="90" spans="1:2" ht="19.5" customHeight="1">
      <c r="A90" s="2">
        <v>3</v>
      </c>
      <c r="B90" s="1" t="str">
        <f>HYPERLINK("http://www.lifeprint.com/asl101/pages-signs/s/small.htm","SMALL")</f>
        <v>SMALL</v>
      </c>
    </row>
    <row r="91" spans="1:2" ht="19.5" customHeight="1">
      <c r="A91" s="2">
        <v>3</v>
      </c>
      <c r="B91" s="1" t="str">
        <f>HYPERLINK("http://www.lifeprint.com/asl101/pages-signs/s/so-so.htm","SO-SO, SORT-OF")</f>
        <v>SO-SO, SORT-OF</v>
      </c>
    </row>
    <row r="92" spans="1:2" ht="19.5" customHeight="1">
      <c r="A92" s="2">
        <v>3</v>
      </c>
      <c r="B92" s="1" t="str">
        <f>HYPERLINK("http://www.lifeprint.com/asl101/pages-signs/t/think.htm","THINK")</f>
        <v>THINK</v>
      </c>
    </row>
    <row r="93" spans="1:2" ht="19.5" customHeight="1">
      <c r="A93" s="2">
        <v>3</v>
      </c>
      <c r="B93" s="1" t="str">
        <f>HYPERLINK("http://www.lifeprint.com/asl101/pages-signs/w/want.htm","WANT")</f>
        <v>WANT</v>
      </c>
    </row>
    <row r="94" spans="1:2" ht="19.5" customHeight="1">
      <c r="A94" s="2">
        <v>4</v>
      </c>
      <c r="B94" s="1" t="str">
        <f>HYPERLINK("http://www.lifeprint.com/asl101/pages-signs/a/angry.htm","ANGRY")</f>
        <v>ANGRY</v>
      </c>
    </row>
    <row r="95" spans="1:2" ht="19.5" customHeight="1">
      <c r="A95" s="2">
        <v>4</v>
      </c>
      <c r="B95" s="1" t="str">
        <f>HYPERLINK("http://www.lifeprint.com/asl101/pages-signs/a/aunt.htm","AUNT")</f>
        <v>AUNT</v>
      </c>
    </row>
    <row r="96" spans="1:2" ht="19.5" customHeight="1">
      <c r="A96" s="2">
        <v>4</v>
      </c>
      <c r="B96" s="1" t="str">
        <f>HYPERLINK("http://www.lifeprint.com/asl101/pages-signs/b/baby.htm","BABY")</f>
        <v>BABY</v>
      </c>
    </row>
    <row r="97" spans="1:2" ht="19.5" customHeight="1">
      <c r="A97" s="2">
        <v>4</v>
      </c>
      <c r="B97" s="1" t="str">
        <f>HYPERLINK("http://www.lifeprint.com/asl101/pages-signs/b/bedroom.htm","BEDROOM")</f>
        <v>BEDROOM</v>
      </c>
    </row>
    <row r="98" spans="1:2" ht="19.5" customHeight="1">
      <c r="A98" s="2">
        <v>4</v>
      </c>
      <c r="B98" s="1" t="str">
        <f>HYPERLINK("http://www.lifeprint.com/asl101/pages-signs/f/friend.htm","BOYFRIEND")</f>
        <v>BOYFRIEND</v>
      </c>
    </row>
    <row r="99" spans="1:2" ht="19.5" customHeight="1">
      <c r="A99" s="2">
        <v>4</v>
      </c>
      <c r="B99" s="1" t="str">
        <f>HYPERLINK("http://www.lifeprint.com/asl101/pages-signs/b/brushteeth.htm","BRUSH-TEETH")</f>
        <v>BRUSH-TEETH</v>
      </c>
    </row>
    <row r="100" spans="1:2" ht="19.5" customHeight="1">
      <c r="A100" s="2">
        <v>4</v>
      </c>
      <c r="B100" s="1" t="str">
        <f>HYPERLINK("http://www.lifeprint.com/asl101/pages-signs/c/cry.htm","CRY")</f>
        <v>CRY</v>
      </c>
    </row>
    <row r="101" spans="1:2" ht="19.5" customHeight="1">
      <c r="A101" s="2">
        <v>4</v>
      </c>
      <c r="B101" s="1" t="str">
        <f>HYPERLINK("http://www.lifeprint.com/asl101/pages-signs/d/daughter.htm","DAUGHTER")</f>
        <v>DAUGHTER</v>
      </c>
    </row>
    <row r="102" spans="1:2" ht="19.5" customHeight="1">
      <c r="A102" s="2">
        <v>4</v>
      </c>
      <c r="B102" s="1" t="str">
        <f>HYPERLINK("http://www.lifeprint.com/asl101/pages-signs/e/excuse.htm","EXCUSE")</f>
        <v>EXCUSE</v>
      </c>
    </row>
    <row r="103" spans="1:2" ht="19.5" customHeight="1">
      <c r="A103" s="2">
        <v>4</v>
      </c>
      <c r="B103" s="1" t="str">
        <f>HYPERLINK("http://www.lifeprint.com/asl101/pages-signs/f/feel.htm","FEEL")</f>
        <v>FEEL</v>
      </c>
    </row>
    <row r="104" spans="1:2" ht="19.5" customHeight="1">
      <c r="A104" s="2">
        <v>4</v>
      </c>
      <c r="B104" s="1" t="str">
        <f>HYPERLINK("http://www.lifeprint.com/asl101/pages-signs/f/friend.htm","FRIEND")</f>
        <v>FRIEND</v>
      </c>
    </row>
    <row r="105" spans="1:2" ht="19.5" customHeight="1">
      <c r="A105" s="2">
        <v>4</v>
      </c>
      <c r="B105" s="1" t="str">
        <f>HYPERLINK("http://www.lifeprint.com/asl101/pages-signs/f/friend.htm","GIRLFRIEND")</f>
        <v>GIRLFRIEND</v>
      </c>
    </row>
    <row r="106" spans="1:2" ht="19.5" customHeight="1">
      <c r="A106" s="2">
        <v>4</v>
      </c>
      <c r="B106" s="1" t="str">
        <f>HYPERLINK("http://www.lifeprint.com/asl101/pages-signs/h/happy.htm","HAPPY")</f>
        <v>HAPPY</v>
      </c>
    </row>
    <row r="107" spans="1:2" ht="19.5" customHeight="1">
      <c r="A107" s="2">
        <v>4</v>
      </c>
      <c r="B107" s="1" t="str">
        <f>HYPERLINK("http://www.lifeprint.com/asl101/pages-signs/h/help.htm","HELP")</f>
        <v>HELP</v>
      </c>
    </row>
    <row r="108" spans="1:2" ht="19.5" customHeight="1">
      <c r="A108" s="2">
        <v>4</v>
      </c>
      <c r="B108" s="1" t="str">
        <f>HYPERLINK("http://www.lifeprint.com/asl101/pages-signs/h/hurt.htm","HURT")</f>
        <v>HURT</v>
      </c>
    </row>
    <row r="109" spans="1:2" ht="19.5" customHeight="1">
      <c r="A109" s="2">
        <v>4</v>
      </c>
      <c r="B109" s="1" t="str">
        <f>HYPERLINK("http://www.lifeprint.com/asl101/pages-signs/i/idea.htm","IDEA")</f>
        <v>IDEA</v>
      </c>
    </row>
    <row r="110" spans="1:2" ht="19.5" customHeight="1">
      <c r="A110" s="2">
        <v>4</v>
      </c>
      <c r="B110" s="1" t="str">
        <f>HYPERLINK("http://www.lifeprint.com/asl101/pages-signs/i/idea.htm","IF, SUPPOSE")</f>
        <v>IF, SUPPOSE</v>
      </c>
    </row>
    <row r="111" spans="1:2" ht="19.5" customHeight="1">
      <c r="A111" s="2">
        <v>4</v>
      </c>
      <c r="B111" s="1" t="str">
        <f>HYPERLINK("http://www.lifeprint.com/asl101/pages-signs/l/lay.htm","LIE DOWN")</f>
        <v>LIE DOWN</v>
      </c>
    </row>
    <row r="112" spans="1:2" ht="19.5" customHeight="1">
      <c r="A112" s="2">
        <v>4</v>
      </c>
      <c r="B112" s="1" t="str">
        <f>HYPERLINK("http://www.lifeprint.com/asl101/pages-signs/l/love.htm","LOVE")</f>
        <v>LOVE</v>
      </c>
    </row>
    <row r="113" spans="1:2" ht="19.5" customHeight="1">
      <c r="A113" s="2">
        <v>4</v>
      </c>
      <c r="B113" s="1" t="str">
        <f>HYPERLINK("http://www.lifeprint.com/asl101/pages-signs/s/sad.htm","SAD")</f>
        <v>SAD</v>
      </c>
    </row>
    <row r="114" spans="1:2" ht="19.5" customHeight="1">
      <c r="A114" s="2">
        <v>4</v>
      </c>
      <c r="B114" s="1" t="str">
        <f>HYPERLINK("http://www.lifeprint.com/asl101/pages-signs/s/son.htm","SON")</f>
        <v>SON</v>
      </c>
    </row>
    <row r="115" spans="1:2" ht="19.5" customHeight="1">
      <c r="A115" s="2">
        <v>4</v>
      </c>
      <c r="B115" s="1" t="str">
        <f>HYPERLINK("http://www.lifeprint.com/asl101/pages-signs/s/sorry.htm","SORRY")</f>
        <v>SORRY</v>
      </c>
    </row>
    <row r="116" spans="1:2" ht="19.5" customHeight="1">
      <c r="A116" s="2">
        <v>4</v>
      </c>
      <c r="B116" s="1" t="str">
        <f>HYPERLINK("http://www.lifeprint.com/asl101/pages-signs/s/stand.htm","STAND")</f>
        <v>STAND</v>
      </c>
    </row>
    <row r="117" spans="1:2" ht="19.5" customHeight="1">
      <c r="A117" s="2">
        <v>4</v>
      </c>
      <c r="B117" s="1" t="str">
        <f>HYPERLINK("http://www.lifeprint.com/asl101/pages-signs/s/stop.htm","STOP")</f>
        <v>STOP</v>
      </c>
    </row>
    <row r="118" spans="1:2" ht="19.5" customHeight="1">
      <c r="A118" s="2">
        <v>4</v>
      </c>
      <c r="B118" s="1" t="str">
        <f>HYPERLINK("http://www.lifeprint.com/asl101/pages-signs/a/aunt.htm","UNCLE")</f>
        <v>UNCLE</v>
      </c>
    </row>
    <row r="119" spans="1:2" ht="19.5" customHeight="1">
      <c r="A119" s="2">
        <v>4</v>
      </c>
      <c r="B119" s="1" t="str">
        <f>HYPERLINK("http://www.lifeprint.com/asl101/pages-signs/w/want.htm","WANT")</f>
        <v>WANT</v>
      </c>
    </row>
    <row r="120" spans="1:2" ht="19.5" customHeight="1">
      <c r="A120" s="2">
        <v>4</v>
      </c>
      <c r="B120" s="1" t="str">
        <f>HYPERLINK("http://www.lifeprint.com/asl101/pages-signs/w/wash.htm","WASH")</f>
        <v>WASH</v>
      </c>
    </row>
    <row r="121" spans="1:2" ht="19.5" customHeight="1">
      <c r="A121" s="2">
        <v>5</v>
      </c>
      <c r="B121" s="1" t="str">
        <f>HYPERLINK("http://www.lifeprint.com/asl101/pages-signs/b/bike.htm","BICYCLE, BIKE")</f>
        <v>BICYCLE, BIKE</v>
      </c>
    </row>
    <row r="122" spans="1:2" ht="19.5" customHeight="1">
      <c r="A122" s="2">
        <v>5</v>
      </c>
      <c r="B122" s="1" t="str">
        <f>HYPERLINK("http://www.lifeprint.com/asl101/pages-signs/b/bus.htm","BUS")</f>
        <v>BUS</v>
      </c>
    </row>
    <row r="123" spans="1:2" ht="19.5" customHeight="1">
      <c r="A123" s="2">
        <v>5</v>
      </c>
      <c r="B123" s="1" t="str">
        <f>HYPERLINK("http://www.lifeprint.com/asl101/pages-signs/c/can.htm","CAN, ABLE")</f>
        <v>CAN, ABLE</v>
      </c>
    </row>
    <row r="124" spans="1:2" ht="19.5" customHeight="1">
      <c r="A124" s="2">
        <v>5</v>
      </c>
      <c r="B124" s="1" t="str">
        <f>HYPERLINK("http://www.lifeprint.com/asl101/pages-signs/c/car.htm","CAR")</f>
        <v>CAR</v>
      </c>
    </row>
    <row r="125" spans="1:2" ht="19.5" customHeight="1">
      <c r="A125" s="2">
        <v>5</v>
      </c>
      <c r="B125" s="1" t="str">
        <f>HYPERLINK("http://www.lifeprint.com/asl101/pages-signs/s/sit.htm","CHAIR")</f>
        <v>CHAIR</v>
      </c>
    </row>
    <row r="126" spans="1:2" ht="19.5" customHeight="1">
      <c r="A126" s="2">
        <v>5</v>
      </c>
      <c r="B126" s="1" t="str">
        <f>HYPERLINK("http://www.lifeprint.com/asl101/pages-signs/c/church.htm","CHURCH")</f>
        <v>CHURCH</v>
      </c>
    </row>
    <row r="127" spans="1:2" ht="19.5" customHeight="1">
      <c r="A127" s="2">
        <v>5</v>
      </c>
      <c r="B127" s="1" t="str">
        <f>HYPERLINK("http://www.lifeprint.com/asl101/pages-signs/c/computer.htm","COMPUTER")</f>
        <v>COMPUTER</v>
      </c>
    </row>
    <row r="128" spans="1:2" ht="19.5" customHeight="1">
      <c r="A128" s="2">
        <v>5</v>
      </c>
      <c r="B128" s="1" t="str">
        <f>HYPERLINK("http://www.lifeprint.com/asl101/pages-signs/d/doctor.htm","DOCTOR")</f>
        <v>DOCTOR</v>
      </c>
    </row>
    <row r="129" spans="1:2" ht="19.5" customHeight="1">
      <c r="A129" s="2">
        <v>5</v>
      </c>
      <c r="B129" s="1" t="str">
        <f>HYPERLINK("http://www.lifeprint.com/asl101/pages-signs/c/cardrive.htm","DRIVE")</f>
        <v>DRIVE</v>
      </c>
    </row>
    <row r="130" spans="1:2" ht="19.5" customHeight="1">
      <c r="A130" s="2">
        <v>5</v>
      </c>
      <c r="B130" s="1" t="str">
        <f>HYPERLINK("http://www.lifeprint.com/asl101/pages-signs/d/drive.htm","DRIVE-TO")</f>
        <v>DRIVE-TO</v>
      </c>
    </row>
    <row r="131" spans="1:2" ht="19.5" customHeight="1">
      <c r="A131" s="2">
        <v>5</v>
      </c>
      <c r="B131" s="1" t="str">
        <f>HYPERLINK("http://www.lifeprint.com/asl101/pages-signs/d/drive.htm","DRIVE-TO")</f>
        <v>DRIVE-TO</v>
      </c>
    </row>
    <row r="132" spans="1:2" ht="19.5" customHeight="1">
      <c r="A132" s="2">
        <v>5</v>
      </c>
      <c r="B132" s="1" t="str">
        <f>HYPERLINK("http://www.lifeprint.com/asl101/pages-signs/e/email.htm","EMAIL")</f>
        <v>EMAIL</v>
      </c>
    </row>
    <row r="133" spans="1:2" ht="19.5" customHeight="1">
      <c r="A133" s="2">
        <v>5</v>
      </c>
      <c r="B133" s="1" t="str">
        <f>HYPERLINK("http://www.lifeprint.com/asl101/pages-signs/f/friend.htm","FRIEND")</f>
        <v>FRIEND</v>
      </c>
    </row>
    <row r="134" spans="1:2" ht="19.5" customHeight="1">
      <c r="A134" s="2">
        <v>5</v>
      </c>
      <c r="B134" s="1" t="str">
        <f>HYPERLINK("http://www.lifeprint.com/asl101/pages-signs/f/from.htm","FROM")</f>
        <v>FROM</v>
      </c>
    </row>
    <row r="135" spans="1:2" ht="19.5" customHeight="1">
      <c r="A135" s="2">
        <v>5</v>
      </c>
      <c r="B135" s="1" t="str">
        <f>HYPERLINK("http://www.lifeprint.com/asl101/pages-signs/g/give.htm","GIVE, GIVE-you")</f>
        <v>GIVE, GIVE-you</v>
      </c>
    </row>
    <row r="136" spans="1:2" ht="19.5" customHeight="1">
      <c r="A136" s="2">
        <v>5</v>
      </c>
      <c r="B136" s="1" t="str">
        <f>HYPERLINK("http://www.lifeprint.com/asl101/pages-signs/h/here.htm","HERE")</f>
        <v>HERE</v>
      </c>
    </row>
    <row r="137" spans="1:2" ht="19.5" customHeight="1">
      <c r="A137" s="2">
        <v>5</v>
      </c>
      <c r="B137" s="1" t="str">
        <f>HYPERLINK("http://www.lifeprint.com/asl101/pages-signs/h/home.htm","HOME")</f>
        <v>HOME</v>
      </c>
    </row>
    <row r="138" spans="1:2" ht="19.5" customHeight="1">
      <c r="A138" s="2">
        <v>5</v>
      </c>
      <c r="B138" s="1" t="str">
        <f>HYPERLINK("http://www.lifeprint.com/asl101/pages-signs/i/inout.htm","IN, INSIDE")</f>
        <v>IN, INSIDE</v>
      </c>
    </row>
    <row r="139" spans="1:2" ht="19.5" customHeight="1">
      <c r="A139" s="2">
        <v>5</v>
      </c>
      <c r="B139" s="1" t="str">
        <f>HYPERLINK("http://www.lifeprint.com/asl101/pages-signs/i/internet.htm","INTERNET")</f>
        <v>INTERNET</v>
      </c>
    </row>
    <row r="140" spans="1:2" ht="19.5" customHeight="1">
      <c r="A140" s="2">
        <v>5</v>
      </c>
      <c r="B140" s="1" t="str">
        <f>HYPERLINK("http://www.lifeprint.com/asl101/pages-signs/l/like.htm","LIKE (emotion)")</f>
        <v>LIKE (emotion)</v>
      </c>
    </row>
    <row r="141" spans="1:2" ht="19.5" customHeight="1">
      <c r="A141" s="2">
        <v>5</v>
      </c>
      <c r="B141" s="1" t="str">
        <f>HYPERLINK("http://www.lifeprint.com/asl101/pages-signs/m/move.htm","MOVE")</f>
        <v>MOVE</v>
      </c>
    </row>
    <row r="142" spans="1:2" ht="19.5" customHeight="1">
      <c r="A142" s="2">
        <v>5</v>
      </c>
      <c r="B142" s="1" t="str">
        <f>HYPERLINK("http://www.lifeprint.com/asl101/pages-signs/m/movie.htm","MOVIE")</f>
        <v>MOVIE</v>
      </c>
    </row>
    <row r="143" spans="1:2" ht="19.5" customHeight="1">
      <c r="A143" s="2">
        <v>5</v>
      </c>
      <c r="B143" s="1" t="str">
        <f>HYPERLINK("http://www.lifeprint.com/asl101/pages-signs/n/need.htm","NEED, MUST, SHOULD")</f>
        <v>NEED, MUST, SHOULD</v>
      </c>
    </row>
    <row r="144" spans="1:2" ht="19.5" customHeight="1">
      <c r="A144" s="2">
        <v>5</v>
      </c>
      <c r="B144" s="1" t="str">
        <f>HYPERLINK("http://www.lifeprint.com/asl101/pages-signs/d/doctor.htm","NURSE")</f>
        <v>NURSE</v>
      </c>
    </row>
    <row r="145" spans="1:2" ht="19.5" customHeight="1">
      <c r="A145" s="2">
        <v>5</v>
      </c>
      <c r="B145" s="1" t="str">
        <f>HYPERLINK("http://www.lifeprint.com/asl101/pages-signs/i/inout.htm","OUT, OUTSIDE")</f>
        <v>OUT, OUTSIDE</v>
      </c>
    </row>
    <row r="146" spans="1:2" ht="19.5" customHeight="1">
      <c r="A146" s="2">
        <v>5</v>
      </c>
      <c r="B146" s="1" t="str">
        <f>HYPERLINK("http://www.lifeprint.com/asl101/pages-signs/p/past-long-time-ago.htm","PAST, LONG-AGO")</f>
        <v>PAST, LONG-AGO</v>
      </c>
    </row>
    <row r="147" spans="1:2" ht="19.5" customHeight="1">
      <c r="A147" s="2">
        <v>5</v>
      </c>
      <c r="B147" s="1" t="str">
        <f>HYPERLINK("http://www.lifeprint.com/asl101/pages-signs/p/play.htm","PLAY")</f>
        <v>PLAY</v>
      </c>
    </row>
    <row r="148" spans="1:2" ht="19.5" customHeight="1">
      <c r="A148" s="2">
        <v>5</v>
      </c>
      <c r="B148" s="1" t="str">
        <f>HYPERLINK("http://www.lifeprint.com/asl101/pages-signs/p/prefer.htm","PREFER, FAVORITE")</f>
        <v>PREFER, FAVORITE</v>
      </c>
    </row>
    <row r="149" spans="1:2" ht="19.5" customHeight="1">
      <c r="A149" s="2">
        <v>5</v>
      </c>
      <c r="B149" s="1" t="str">
        <f>HYPERLINK("http://www.lifeprint.com/asl101/pages-signs/p/put.htm","PUT")</f>
        <v>PUT</v>
      </c>
    </row>
    <row r="150" spans="1:2" ht="19.5" customHeight="1">
      <c r="A150" s="2">
        <v>5</v>
      </c>
      <c r="B150" s="1" t="str">
        <f>HYPERLINK("http://www.lifeprint.com/asl101/pages-signs/s/school.htm","SCHOOL")</f>
        <v>SCHOOL</v>
      </c>
    </row>
    <row r="151" spans="1:2" ht="19.5" customHeight="1">
      <c r="A151" s="2">
        <v>5</v>
      </c>
      <c r="B151" s="1" t="str">
        <f>HYPERLINK("http://www.lifeprint.com/asl101/pages-signs/s/sign.htm","SIGN")</f>
        <v>SIGN</v>
      </c>
    </row>
    <row r="152" spans="1:2" ht="19.5" customHeight="1">
      <c r="A152" s="2">
        <v>5</v>
      </c>
      <c r="B152" s="1" t="str">
        <f>HYPERLINK("http://www.lifeprint.com/asl101/pages-signs/s/sit.htm","SIT")</f>
        <v>SIT</v>
      </c>
    </row>
    <row r="153" spans="1:2" ht="19.5" customHeight="1">
      <c r="A153" s="2">
        <v>5</v>
      </c>
      <c r="B153" s="3" t="s">
        <v>0</v>
      </c>
    </row>
    <row r="154" spans="1:2" ht="19.5" customHeight="1">
      <c r="A154" s="2">
        <v>5</v>
      </c>
      <c r="B154" s="1" t="str">
        <f>HYPERLINK("http://www.lifeprint.com/asl101/pages-signs/s/stand.htm","STAND")</f>
        <v>STAND</v>
      </c>
    </row>
    <row r="155" spans="1:2" ht="19.5" customHeight="1">
      <c r="A155" s="2">
        <v>5</v>
      </c>
      <c r="B155" s="1" t="str">
        <f>HYPERLINK("http://www.lifeprint.com/asl101/pages-signs/s/stay.htm","STAY")</f>
        <v>STAY</v>
      </c>
    </row>
    <row r="156" spans="1:2" ht="19.5" customHeight="1">
      <c r="A156" s="2">
        <v>5</v>
      </c>
      <c r="B156" s="1" t="str">
        <f>HYPERLINK("http://www.lifeprint.com/asl101/pages-signs/s/store.htm","STORE, SELL")</f>
        <v>STORE, SELL</v>
      </c>
    </row>
    <row r="157" spans="1:2" ht="19.5" customHeight="1">
      <c r="A157" s="2">
        <v>5</v>
      </c>
      <c r="B157" s="1" t="str">
        <f>HYPERLINK("http://www.lifeprint.com/asl101/pages-signs/t/train.htm","TRAIN")</f>
        <v>TRAIN</v>
      </c>
    </row>
    <row r="158" spans="1:2" ht="19.5" customHeight="1">
      <c r="A158" s="2">
        <v>5</v>
      </c>
      <c r="B158" s="1" t="str">
        <f>HYPERLINK("http://www.lifeprint.com/asl101/pages-signs/u/understand.htm","UNDERSTAND")</f>
        <v>UNDERSTAND</v>
      </c>
    </row>
    <row r="159" spans="1:2" ht="19.5" customHeight="1">
      <c r="A159" s="2">
        <v>5</v>
      </c>
      <c r="B159" s="1" t="str">
        <f>HYPERLINK("http://www.lifeprint.com/asl101/pages-signs/v/video.htm","VIDEO, MOVIE")</f>
        <v>VIDEO, MOVIE</v>
      </c>
    </row>
    <row r="160" spans="1:2" ht="19.5" customHeight="1">
      <c r="A160" s="2">
        <v>5</v>
      </c>
      <c r="B160" s="1" t="str">
        <f>HYPERLINK("http://www.lifeprint.com/asl101/pages-signs/w/walk.htm","WALK")</f>
        <v>WALK</v>
      </c>
    </row>
    <row r="161" spans="1:2" ht="19.5" customHeight="1">
      <c r="A161" s="2">
        <v>5</v>
      </c>
      <c r="B161" s="1" t="str">
        <f>HYPERLINK("http://www.lifeprint.com/asl101/pages-signs/w/want.htm","WANT")</f>
        <v>WANT</v>
      </c>
    </row>
    <row r="162" spans="1:2" ht="19.5" customHeight="1">
      <c r="A162" s="2">
        <v>5</v>
      </c>
      <c r="B162" s="1" t="str">
        <f>HYPERLINK("http://www.lifeprint.com/asl101/pages-signs/w/watch.htm","WATCH, OBSERVE")</f>
        <v>WATCH, OBSERVE</v>
      </c>
    </row>
    <row r="163" spans="1:2" ht="19.5" customHeight="1">
      <c r="A163" s="2">
        <v>5</v>
      </c>
      <c r="B163" s="1" t="str">
        <f>HYPERLINK("http://www.lifeprint.com/asl101/pages-signs/w/wristwatch.htm","WATCH, WRISTWATCH")</f>
        <v>WATCH, WRISTWATCH</v>
      </c>
    </row>
    <row r="164" spans="1:2" ht="19.5" customHeight="1">
      <c r="A164" s="2">
        <v>5</v>
      </c>
      <c r="B164" s="1" t="str">
        <f>HYPERLINK("http://www.lifeprint.com/asl101/pages-signs/w/webcam.htm","WEB-CAM")</f>
        <v>WEB-CAM</v>
      </c>
    </row>
    <row r="165" spans="1:2" ht="19.5" customHeight="1">
      <c r="A165" s="2">
        <v>5</v>
      </c>
      <c r="B165" s="1" t="str">
        <f>HYPERLINK("http://www.lifeprint.com/asl101/pages-signs/w/what.htm","WHAT, HUH?")</f>
        <v>WHAT, HUH?</v>
      </c>
    </row>
    <row r="166" spans="1:2" ht="19.5" customHeight="1">
      <c r="A166" s="2">
        <v>5</v>
      </c>
      <c r="B166" s="1" t="str">
        <f>HYPERLINK("http://www.lifeprint.com/asl101/pages-signs/w/what-do.htm","what-DO, DO-what?")</f>
        <v>what-DO, DO-what?</v>
      </c>
    </row>
    <row r="167" spans="1:2" ht="19.5" customHeight="1">
      <c r="A167" s="2">
        <v>5</v>
      </c>
      <c r="B167" s="1" t="str">
        <f>HYPERLINK("http://www.lifeprint.com/asl101/pages-signs/w/where.htm","WHERE")</f>
        <v>WHERE</v>
      </c>
    </row>
    <row r="168" spans="1:2" ht="19.5" customHeight="1">
      <c r="A168" s="2">
        <v>5</v>
      </c>
      <c r="B168" s="1" t="str">
        <f>HYPERLINK("http://www.lifeprint.com/asl101/pages-signs/w/with.htm","WITH")</f>
        <v>WITH</v>
      </c>
    </row>
    <row r="169" spans="1:2" ht="19.5" customHeight="1">
      <c r="A169" s="2">
        <v>6</v>
      </c>
      <c r="B169" s="1" t="str">
        <f>HYPERLINK("http://www.lifeprint.com/asl101/pages-signs/b/black.htm","BLACK")</f>
        <v>BLACK</v>
      </c>
    </row>
    <row r="170" spans="1:2" ht="19.5" customHeight="1">
      <c r="A170" s="2">
        <v>6</v>
      </c>
      <c r="B170" s="1" t="str">
        <f>HYPERLINK("http://www.lifeprint.com/asl101/pages-signs/b/blue.htm","BLUE")</f>
        <v>BLUE</v>
      </c>
    </row>
    <row r="171" spans="1:2" ht="19.5" customHeight="1">
      <c r="A171" s="2">
        <v>6</v>
      </c>
      <c r="B171" s="1" t="str">
        <f>HYPERLINK("http://www.lifeprint.com/asl101/pages-signs/b/brown.htm","BROWN")</f>
        <v>BROWN</v>
      </c>
    </row>
    <row r="172" spans="1:2" ht="19.5" customHeight="1">
      <c r="A172" s="2">
        <v>6</v>
      </c>
      <c r="B172" s="1" t="str">
        <f>HYPERLINK("http://www.lifeprint.com/asl101/pages-signs/c/color.htm","COLOR")</f>
        <v>COLOR</v>
      </c>
    </row>
    <row r="173" spans="1:2" ht="19.5" customHeight="1">
      <c r="A173" s="2">
        <v>6</v>
      </c>
      <c r="B173" s="1" t="str">
        <f>HYPERLINK("http://www.lifeprint.com/asl101/pages-signs/d/draw.htm","DRAW, ART")</f>
        <v>DRAW, ART</v>
      </c>
    </row>
    <row r="174" spans="1:2" ht="19.5" customHeight="1">
      <c r="A174" s="2">
        <v>6</v>
      </c>
      <c r="B174" s="1" t="str">
        <f>HYPERLINK("http://www.lifeprint.com/asl101/pages-signs/d/drive.htm","DRIVE-HERE")</f>
        <v>DRIVE-HERE</v>
      </c>
    </row>
    <row r="175" spans="1:2" ht="19.5" customHeight="1">
      <c r="A175" s="2">
        <v>6</v>
      </c>
      <c r="B175" s="1" t="str">
        <f>HYPERLINK("http://www.lifeprint.com/asl101/pages-signs/f/finish.htm","FINISH")</f>
        <v>FINISH</v>
      </c>
    </row>
    <row r="176" spans="1:2" ht="19.5" customHeight="1">
      <c r="A176" s="2">
        <v>6</v>
      </c>
      <c r="B176" s="1" t="str">
        <f>HYPERLINK("http://www.lifeprint.com/asl101/pages-signs/f/future.htm","FUTURE, WILL")</f>
        <v>FUTURE, WILL</v>
      </c>
    </row>
    <row r="177" spans="1:2" ht="19.5" customHeight="1">
      <c r="A177" s="2">
        <v>6</v>
      </c>
      <c r="B177" s="1" t="str">
        <f>HYPERLINK("http://www.lifeprint.com/asl101/pages-signs/g/green.htm","GREEN")</f>
        <v>GREEN</v>
      </c>
    </row>
    <row r="178" spans="1:2" ht="19.5" customHeight="1">
      <c r="A178" s="2">
        <v>6</v>
      </c>
      <c r="B178" s="1" t="str">
        <f>HYPERLINK("http://www.lifeprint.com/asl101/pages-signs/l/long.htm","LONG")</f>
        <v>LONG</v>
      </c>
    </row>
    <row r="179" spans="1:2" ht="19.5" customHeight="1">
      <c r="A179" s="2">
        <v>6</v>
      </c>
      <c r="B179" s="1" t="str">
        <f>HYPERLINK("http://www.lifeprint.com/asl101/pages-signs/n/now.htm","NOW")</f>
        <v>NOW</v>
      </c>
    </row>
    <row r="180" spans="1:2" ht="19.5" customHeight="1">
      <c r="A180" s="2">
        <v>6</v>
      </c>
      <c r="B180" s="1" t="str">
        <f>HYPERLINK("http://www.lifeprint.com/asl101/pages-signs/o/old.htm","OLD, AGE")</f>
        <v>OLD, AGE</v>
      </c>
    </row>
    <row r="181" spans="1:2" ht="19.5" customHeight="1">
      <c r="A181" s="2">
        <v>6</v>
      </c>
      <c r="B181" s="1" t="str">
        <f>HYPERLINK("http://www.lifeprint.com/asl101/pages-signs/o/orange.htm","ORANGE")</f>
        <v>ORANGE</v>
      </c>
    </row>
    <row r="182" spans="1:2" ht="19.5" customHeight="1">
      <c r="A182" s="2">
        <v>6</v>
      </c>
      <c r="B182" s="1" t="str">
        <f>HYPERLINK("http://www.lifeprint.com/asl101/pages-signs/p/paper.htm","PAPER")</f>
        <v>PAPER</v>
      </c>
    </row>
    <row r="183" spans="1:2" ht="19.5" customHeight="1">
      <c r="A183" s="2">
        <v>6</v>
      </c>
      <c r="B183" s="1" t="str">
        <f>HYPERLINK("http://www.lifeprint.com/asl101/pages-signs/p/past.htm","PAST, BEFORE")</f>
        <v>PAST, BEFORE</v>
      </c>
    </row>
    <row r="184" spans="1:2" ht="19.5" customHeight="1">
      <c r="A184" s="2">
        <v>6</v>
      </c>
      <c r="B184" s="1" t="str">
        <f>HYPERLINK("http://www.lifeprint.com/asl101/pages-signs/r/red.htm","RED")</f>
        <v>RED</v>
      </c>
    </row>
    <row r="185" spans="1:2" ht="19.5" customHeight="1">
      <c r="A185" s="2">
        <v>6</v>
      </c>
      <c r="B185" s="1" t="str">
        <f>HYPERLINK("http://www.lifeprint.com/asl101/pages-signs/s/self.htm","SELF")</f>
        <v>SELF</v>
      </c>
    </row>
    <row r="186" spans="1:2" ht="19.5" customHeight="1">
      <c r="A186" s="2">
        <v>6</v>
      </c>
      <c r="B186" s="1" t="str">
        <f>HYPERLINK("http://www.lifeprint.com/asl101/pages-signs/t/tomorrow.htm","TOMORROW")</f>
        <v>TOMORROW</v>
      </c>
    </row>
    <row r="187" spans="1:2" ht="19.5" customHeight="1">
      <c r="A187" s="2">
        <v>6</v>
      </c>
      <c r="B187" s="1" t="str">
        <f>HYPERLINK("http://www.lifeprint.com/asl101/pages-signs/w/wait.htm","WAIT")</f>
        <v>WAIT</v>
      </c>
    </row>
    <row r="188" spans="1:2" ht="19.5" customHeight="1">
      <c r="A188" s="2">
        <v>6</v>
      </c>
      <c r="B188" s="1" t="str">
        <f>HYPERLINK("http://www.lifeprint.com/asl101/pages-signs/w/when.htm","WHEN")</f>
        <v>WHEN</v>
      </c>
    </row>
    <row r="189" spans="1:2" ht="19.5" customHeight="1">
      <c r="A189" s="2">
        <v>6</v>
      </c>
      <c r="B189" s="1" t="str">
        <f>HYPERLINK("http://www.lifeprint.com/asl101/pages-signs/w/white.htm","WHITE")</f>
        <v>WHITE</v>
      </c>
    </row>
    <row r="190" spans="1:2" ht="19.5" customHeight="1">
      <c r="A190" s="2">
        <v>6</v>
      </c>
      <c r="B190" s="1" t="str">
        <f>HYPERLINK("http://www.lifeprint.com/asl101/pages-signs/y/yellow.htm","YELLOW")</f>
        <v>YELLOW</v>
      </c>
    </row>
    <row r="191" spans="1:2" ht="19.5" customHeight="1">
      <c r="A191" s="2">
        <v>7</v>
      </c>
      <c r="B191" s="1" t="str">
        <f>HYPERLINK("http://www.lifeprint.com/asl101/pages-signs/a/and.htm","AND")</f>
        <v>AND</v>
      </c>
    </row>
    <row r="192" spans="1:2" ht="19.5" customHeight="1">
      <c r="A192" s="2">
        <v>7</v>
      </c>
      <c r="B192" s="1" t="str">
        <f>HYPERLINK("http://www.lifeprint.com/asl101/pages-signs/a/apple.htm","APPLE")</f>
        <v>APPLE</v>
      </c>
    </row>
    <row r="193" spans="1:2" ht="19.5" customHeight="1">
      <c r="A193" s="2">
        <v>7</v>
      </c>
      <c r="B193" s="1" t="str">
        <f>HYPERLINK("http://www.lifeprint.com/asl101/pages-signs/c/candy.htm","CANDY")</f>
        <v>CANDY</v>
      </c>
    </row>
    <row r="194" spans="1:2" ht="19.5" customHeight="1">
      <c r="A194" s="2">
        <v>7</v>
      </c>
      <c r="B194" s="1" t="str">
        <f>HYPERLINK("http://www.lifeprint.com/asl101/pages-signs/c/cereal.htm","CEREAL")</f>
        <v>CEREAL</v>
      </c>
    </row>
    <row r="195" spans="1:2" ht="19.5" customHeight="1">
      <c r="A195" s="2">
        <v>7</v>
      </c>
      <c r="B195" s="1" t="str">
        <f>HYPERLINK("http://www.lifeprint.com/asl101/pages-signs/c/cheese.htm","CHEESE")</f>
        <v>CHEESE</v>
      </c>
    </row>
    <row r="196" spans="1:2" ht="19.5" customHeight="1">
      <c r="A196" s="2">
        <v>7</v>
      </c>
      <c r="B196" s="1" t="str">
        <f>HYPERLINK("http://www.lifeprint.com/asl101/pages-signs/c/cookie.htm","COOKIE")</f>
        <v>COOKIE</v>
      </c>
    </row>
    <row r="197" spans="1:2" ht="19.5" customHeight="1">
      <c r="A197" s="2">
        <v>7</v>
      </c>
      <c r="B197" s="1" t="str">
        <f>HYPERLINK("http://www.lifeprint.com/asl101/pages-signs/c/cup.htm","CUP")</f>
        <v>CUP</v>
      </c>
    </row>
    <row r="198" spans="1:2" ht="19.5" customHeight="1">
      <c r="A198" s="2">
        <v>7</v>
      </c>
      <c r="B198" s="1" t="str">
        <f>HYPERLINK("http://www.lifeprint.com/asl101/pages-signs/d/drink.htm","DRINK")</f>
        <v>DRINK</v>
      </c>
    </row>
    <row r="199" spans="1:2" ht="19.5" customHeight="1">
      <c r="A199" s="2">
        <v>7</v>
      </c>
      <c r="B199" s="1" t="str">
        <f>HYPERLINK("http://www.lifeprint.com/asl101/pages-signs/e/eat.htm","EAT, FOOD")</f>
        <v>EAT, FOOD</v>
      </c>
    </row>
    <row r="200" spans="1:2" ht="19.5" customHeight="1">
      <c r="A200" s="2">
        <v>7</v>
      </c>
      <c r="B200" s="1" t="str">
        <f>HYPERLINK("http://www.lifeprint.com/asl101/pages-signs/e/egg.htm","EGG")</f>
        <v>EGG</v>
      </c>
    </row>
    <row r="201" spans="1:2" ht="19.5" customHeight="1">
      <c r="A201" s="2">
        <v>7</v>
      </c>
      <c r="B201" s="1" t="str">
        <f>HYPERLINK("http://www.lifeprint.com/asl101/pages-signs/f/full.htm","FULL")</f>
        <v>FULL</v>
      </c>
    </row>
    <row r="202" spans="1:2" ht="19.5" customHeight="1">
      <c r="A202" s="2">
        <v>7</v>
      </c>
      <c r="B202" s="1" t="str">
        <f>HYPERLINK("http://www.lifeprint.com/asl101/pages-signs/f/full.htm","FULL, STUFFED")</f>
        <v>FULL, STUFFED</v>
      </c>
    </row>
    <row r="203" spans="1:2" ht="19.5" customHeight="1">
      <c r="A203" s="2">
        <v>7</v>
      </c>
      <c r="B203" s="1" t="str">
        <f>HYPERLINK("http://www.lifeprint.com/asl101/pages-signs/h/hamburger.htm","HAMBURGER")</f>
        <v>HAMBURGER</v>
      </c>
    </row>
    <row r="204" spans="1:2" ht="19.5" customHeight="1">
      <c r="A204" s="2">
        <v>7</v>
      </c>
      <c r="B204" s="1" t="str">
        <f>HYPERLINK("http://www.lifeprint.com/asl101/pages-signs/h/hotdog.htm","HOTDOG, SAUSAGE")</f>
        <v>HOTDOG, SAUSAGE</v>
      </c>
    </row>
    <row r="205" spans="1:2" ht="19.5" customHeight="1">
      <c r="A205" s="2">
        <v>7</v>
      </c>
      <c r="B205" s="1" t="str">
        <f>HYPERLINK("http://www.lifeprint.com/asl101/pages-signs/h/hungry.htm","HUNGRY, WISH")</f>
        <v>HUNGRY, WISH</v>
      </c>
    </row>
    <row r="206" spans="1:2" ht="19.5" customHeight="1">
      <c r="A206" s="2">
        <v>7</v>
      </c>
      <c r="B206" s="1" t="str">
        <f>HYPERLINK("http://www.lifeprint.com/asl101/pages-signs/w/what-kind.htm","KIND, TYPE")</f>
        <v>KIND, TYPE</v>
      </c>
    </row>
    <row r="207" spans="1:2" ht="19.5" customHeight="1">
      <c r="A207" s="2">
        <v>7</v>
      </c>
      <c r="B207" s="1" t="str">
        <f>HYPERLINK("http://www.lifeprint.com/asl101/pages-signs/m/milk.htm","MILK")</f>
        <v>MILK</v>
      </c>
    </row>
    <row r="208" spans="1:2" ht="19.5" customHeight="1">
      <c r="A208" s="2">
        <v>7</v>
      </c>
      <c r="B208" s="1" t="str">
        <f>HYPERLINK("http://www.lifeprint.com/asl101/pages-signs/p/pizza.htm","PIZZA")</f>
        <v>PIZZA</v>
      </c>
    </row>
    <row r="209" spans="1:2" ht="19.5" customHeight="1">
      <c r="A209" s="2">
        <v>7</v>
      </c>
      <c r="B209" s="1" t="str">
        <f>HYPERLINK("http://www.lifeprint.com/asl101/pages-signs/p/popcorn.htm","POPCORN")</f>
        <v>POPCORN</v>
      </c>
    </row>
    <row r="210" spans="1:2" ht="19.5" customHeight="1">
      <c r="A210" s="2">
        <v>7</v>
      </c>
      <c r="B210" s="1" t="str">
        <f>HYPERLINK("http://www.lifeprint.com/asl101/pages-signs/s/soup.htm","SOUP")</f>
        <v>SOUP</v>
      </c>
    </row>
    <row r="211" spans="1:2" ht="19.5" customHeight="1">
      <c r="A211" s="2">
        <v>7</v>
      </c>
      <c r="B211" s="1" t="str">
        <f>HYPERLINK("http://www.lifeprint.com/asl101/pages-signs/t/taste.htm","TASTE")</f>
        <v>TASTE</v>
      </c>
    </row>
    <row r="212" spans="1:2" ht="19.5" customHeight="1">
      <c r="A212" s="2">
        <v>7</v>
      </c>
      <c r="B212" s="1" t="str">
        <f>HYPERLINK("http://www.lifeprint.com/asl101/pages-signs/n/numbers1-10.htm","THREE, 3")</f>
        <v>THREE, 3</v>
      </c>
    </row>
    <row r="213" spans="1:2" ht="19.5" customHeight="1">
      <c r="A213" s="2">
        <v>7</v>
      </c>
      <c r="B213" s="1" t="str">
        <f>HYPERLINK("http://www.lifeprint.com/asl101/pages-signs/w/water.htm","WATER")</f>
        <v>WATER</v>
      </c>
    </row>
    <row r="214" spans="1:2" ht="19.5" customHeight="1">
      <c r="A214" s="2">
        <v>8</v>
      </c>
      <c r="B214" s="1" t="str">
        <f>HYPERLINK("http://www.lifeprint.com/asl101/pages-signs/b/backpack.htm","BACKPACK")</f>
        <v>BACKPACK</v>
      </c>
    </row>
    <row r="215" spans="1:2" ht="19.5" customHeight="1">
      <c r="A215" s="2">
        <v>8</v>
      </c>
      <c r="B215" s="1" t="str">
        <f>HYPERLINK("http://www.lifeprint.com/asl101/pages-signs/b/basket.htm","BASKET")</f>
        <v>BASKET</v>
      </c>
    </row>
    <row r="216" spans="1:2" ht="19.5" customHeight="1">
      <c r="A216" s="2">
        <v>8</v>
      </c>
      <c r="B216" s="1" t="str">
        <f>HYPERLINK("http://www.lifeprint.com/asl101/pages-signs/b/battery.htm","BATTERY, ELECTRIC")</f>
        <v>BATTERY, ELECTRIC</v>
      </c>
    </row>
    <row r="217" spans="1:2" ht="19.5" customHeight="1">
      <c r="A217" s="2">
        <v>8</v>
      </c>
      <c r="B217" s="1" t="str">
        <f>HYPERLINK("http://www.lifeprint.com/asl101/pages-signs/b/belt.htm","BELT")</f>
        <v>BELT</v>
      </c>
    </row>
    <row r="218" spans="1:2" ht="19.5" customHeight="1">
      <c r="A218" s="2">
        <v>8</v>
      </c>
      <c r="B218" s="1" t="str">
        <f>HYPERLINK("http://www.lifeprint.com/asl101/pages-signs/c/change.htm","CHANGE")</f>
        <v>CHANGE</v>
      </c>
    </row>
    <row r="219" spans="1:2" ht="19.5" customHeight="1">
      <c r="A219" s="2">
        <v>8</v>
      </c>
      <c r="B219" s="1" t="str">
        <f>HYPERLINK("http://www.lifeprint.com/asl101/pages-signs/c/clothes.htm","CLOTHES ")</f>
        <v>CLOTHES </v>
      </c>
    </row>
    <row r="220" spans="1:2" ht="19.5" customHeight="1">
      <c r="A220" s="2">
        <v>8</v>
      </c>
      <c r="B220" s="1" t="str">
        <f>HYPERLINK("http://www.lifeprint.com/asl101/pages-signs/c/coat.htm","COAT")</f>
        <v>COAT</v>
      </c>
    </row>
    <row r="221" spans="1:2" ht="19.5" customHeight="1">
      <c r="A221" s="2">
        <v>8</v>
      </c>
      <c r="B221" s="1" t="str">
        <f>HYPERLINK("http://www.lifeprint.com/asl101/pages-signs/d/dirty.htm","DIRTY")</f>
        <v>DIRTY</v>
      </c>
    </row>
    <row r="222" spans="1:2" ht="19.5" customHeight="1">
      <c r="A222" s="2">
        <v>8</v>
      </c>
      <c r="B222" s="1" t="str">
        <f>HYPERLINK("http://www.lifeprint.com/asl101/pages-signs/d/dress.htm","DRESS")</f>
        <v>DRESS</v>
      </c>
    </row>
    <row r="223" spans="1:2" ht="19.5" customHeight="1">
      <c r="A223" s="2">
        <v>8</v>
      </c>
      <c r="B223" s="1" t="str">
        <f>HYPERLINK("http://www.lifeprint.com/asl101/pages-signs/f/find.htm","FIND, PICK-UP")</f>
        <v>FIND, PICK-UP</v>
      </c>
    </row>
    <row r="224" spans="1:2" ht="19.5" customHeight="1">
      <c r="A224" s="2">
        <v>8</v>
      </c>
      <c r="B224" s="1" t="str">
        <f>HYPERLINK("http://www.lifeprint.com/asl101/pages-signs/g/glasses.htm","GLASSES, GALLAUDET")</f>
        <v>GLASSES, GALLAUDET</v>
      </c>
    </row>
    <row r="225" spans="1:2" ht="19.5" customHeight="1">
      <c r="A225" s="2">
        <v>8</v>
      </c>
      <c r="B225" s="1" t="str">
        <f>HYPERLINK("http://www.lifeprint.com/asl101/pages-signs/h/hearing-aid.htm","HEARING-AID")</f>
        <v>HEARING-AID</v>
      </c>
    </row>
    <row r="226" spans="1:2" ht="19.5" customHeight="1">
      <c r="A226" s="2">
        <v>8</v>
      </c>
      <c r="B226" s="1" t="str">
        <f>HYPERLINK("http://www.lifeprint.com/asl101/pages-signs/o/off.htm","OFF")</f>
        <v>OFF</v>
      </c>
    </row>
    <row r="227" spans="1:2" ht="19.5" customHeight="1">
      <c r="A227" s="2">
        <v>8</v>
      </c>
      <c r="B227" s="1" t="str">
        <f>HYPERLINK("http://www.lifeprint.com/asl101/pages-signs/o/on.htm","ON")</f>
        <v>ON</v>
      </c>
    </row>
    <row r="228" spans="1:2" ht="19.5" customHeight="1">
      <c r="A228" s="2">
        <v>8</v>
      </c>
      <c r="B228" s="1" t="str">
        <f>HYPERLINK("http://www.lifeprint.com/asl101/pages-signs/p/pants.htm","PANTS")</f>
        <v>PANTS</v>
      </c>
    </row>
    <row r="229" spans="1:2" ht="19.5" customHeight="1">
      <c r="A229" s="2">
        <v>8</v>
      </c>
      <c r="B229" s="1" t="str">
        <f>HYPERLINK("http://www.lifeprint.com/asl101/pages-signs/s/shirt.htm","SHIRT")</f>
        <v>SHIRT</v>
      </c>
    </row>
    <row r="230" spans="1:2" ht="19.5" customHeight="1">
      <c r="A230" s="2">
        <v>8</v>
      </c>
      <c r="B230" s="1" t="str">
        <f>HYPERLINK("http://www.lifeprint.com/asl101/pages-signs/s/shoes.htm","SHOES")</f>
        <v>SHOES</v>
      </c>
    </row>
    <row r="231" spans="1:2" ht="19.5" customHeight="1">
      <c r="A231" s="2">
        <v>8</v>
      </c>
      <c r="B231" s="1" t="str">
        <f>HYPERLINK("http://www.lifeprint.com/asl101/pages-signs/s/socks.htm","SOCKS")</f>
        <v>SOCKS</v>
      </c>
    </row>
    <row r="232" spans="1:2" ht="19.5" customHeight="1">
      <c r="A232" s="2">
        <v>8</v>
      </c>
      <c r="B232" s="1" t="str">
        <f>HYPERLINK("http://www.lifeprint.com/asl101/pages-signs/u/underwear.htm","UNDERWEAR")</f>
        <v>UNDERWEAR</v>
      </c>
    </row>
    <row r="233" spans="1:2" ht="19.5" customHeight="1">
      <c r="A233" s="2">
        <v>8</v>
      </c>
      <c r="B233" s="1" t="str">
        <f>HYPERLINK("http://www.lifeprint.com/asl101/pages-signs/w/washingmachine.htm","WASHING-MACHINE, LAUNDRY")</f>
        <v>WASHING-MACHINE, LAUNDRY</v>
      </c>
    </row>
    <row r="234" spans="1:2" ht="19.5" customHeight="1">
      <c r="A234" s="2">
        <v>8</v>
      </c>
      <c r="B234" s="1" t="str">
        <f>HYPERLINK("http://www.lifeprint.com/asl101/pages-signs/w/which.htm","WHICH")</f>
        <v>WHICH</v>
      </c>
    </row>
    <row r="235" spans="1:2" ht="19.5" customHeight="1">
      <c r="A235" s="2">
        <v>8</v>
      </c>
      <c r="B235" s="1" t="str">
        <f>HYPERLINK("http://www.lifeprint.com/asl101/pages-signs/z/zip.htm","ZIP")</f>
        <v>ZIP</v>
      </c>
    </row>
    <row r="236" spans="1:2" ht="19.5" customHeight="1">
      <c r="A236" s="2">
        <v>9</v>
      </c>
      <c r="B236" s="1" t="str">
        <f>HYPERLINK("http://www.lifeprint.com/asl101/pages-signs/l/light.htm","AMBULANCE")</f>
        <v>AMBULANCE</v>
      </c>
    </row>
    <row r="237" spans="1:2" ht="19.5" customHeight="1">
      <c r="A237" s="2">
        <v>9</v>
      </c>
      <c r="B237" s="1" t="str">
        <f>HYPERLINK("http://www.lifeprint.com/asl101/pages-signs/b/basement.htm","BASEMENT")</f>
        <v>BASEMENT</v>
      </c>
    </row>
    <row r="238" spans="1:2" ht="19.5" customHeight="1">
      <c r="A238" s="2">
        <v>9</v>
      </c>
      <c r="B238" s="1" t="str">
        <f>HYPERLINK("http://www.lifeprint.com/asl101/pages-signs/b/bathtub.htm","BATHTUB")</f>
        <v>BATHTUB</v>
      </c>
    </row>
    <row r="239" spans="1:2" ht="19.5" customHeight="1">
      <c r="A239" s="2">
        <v>9</v>
      </c>
      <c r="B239" s="1" t="str">
        <f>HYPERLINK("http://www.lifeprint.com/asl101/pages-signs/c/couch.htm","COUCH")</f>
        <v>COUCH</v>
      </c>
    </row>
    <row r="240" spans="1:2" ht="19.5" customHeight="1">
      <c r="A240" s="2">
        <v>9</v>
      </c>
      <c r="B240" s="1" t="str">
        <f>HYPERLINK("http://www.lifeprint.com/asl101/pages-signs/d/door.htm","DOOR")</f>
        <v>DOOR</v>
      </c>
    </row>
    <row r="241" spans="1:2" ht="19.5" customHeight="1">
      <c r="A241" s="2">
        <v>9</v>
      </c>
      <c r="B241" s="1" t="str">
        <f>HYPERLINK("http://www.lifeprint.com/asl101/pages-signs/d/dresser.htm","DRESSER, DRAWER")</f>
        <v>DRESSER, DRAWER</v>
      </c>
    </row>
    <row r="242" spans="1:2" ht="19.5" customHeight="1">
      <c r="A242" s="2">
        <v>9</v>
      </c>
      <c r="B242" s="1" t="str">
        <f>HYPERLINK("http://www.lifeprint.com/asl101/pages-signs/d/dryer.htm","DRY, DRYER")</f>
        <v>DRY, DRYER</v>
      </c>
    </row>
    <row r="243" spans="1:2" ht="19.5" customHeight="1">
      <c r="A243" s="2">
        <v>9</v>
      </c>
      <c r="B243" s="1" t="str">
        <f>HYPERLINK("http://www.lifeprint.com/asl101/pages-signs/g/garage.htm","GARAGE")</f>
        <v>GARAGE</v>
      </c>
    </row>
    <row r="244" spans="1:2" ht="19.5" customHeight="1">
      <c r="A244" s="2">
        <v>9</v>
      </c>
      <c r="B244" s="1" t="str">
        <f>HYPERLINK("http://www.lifeprint.com/asl101/pages-signs/g/garbage.htm","GARBAGE")</f>
        <v>GARBAGE</v>
      </c>
    </row>
    <row r="245" spans="1:2" ht="19.5" customHeight="1">
      <c r="A245" s="2">
        <v>9</v>
      </c>
      <c r="B245" s="1" t="str">
        <f>HYPERLINK("http://www.lifeprint.com/asl101/pages-signs/w/what-kind.htm","KIND, TYPE")</f>
        <v>KIND, TYPE</v>
      </c>
    </row>
    <row r="246" spans="1:2" ht="19.5" customHeight="1">
      <c r="A246" s="2">
        <v>9</v>
      </c>
      <c r="B246" s="1" t="str">
        <f>HYPERLINK("http://www.lifeprint.com/asl101/pages-signs/k/kitchen.htm","KITCHEN")</f>
        <v>KITCHEN</v>
      </c>
    </row>
    <row r="247" spans="1:2" ht="19.5" customHeight="1">
      <c r="A247" s="2">
        <v>9</v>
      </c>
      <c r="B247" s="1" t="str">
        <f>HYPERLINK("http://www.lifeprint.com/asl101/pages-signs/l/light.htm","LIGHTS")</f>
        <v>LIGHTS</v>
      </c>
    </row>
    <row r="248" spans="1:2" ht="19.5" customHeight="1">
      <c r="A248" s="2">
        <v>9</v>
      </c>
      <c r="B248" s="1" t="str">
        <f>HYPERLINK("http://www.lifeprint.com/asl101/pages-signs/m/microwave.htm","MICROWAVE")</f>
        <v>MICROWAVE</v>
      </c>
    </row>
    <row r="249" spans="1:2" ht="19.5" customHeight="1">
      <c r="A249" s="2">
        <v>9</v>
      </c>
      <c r="B249" s="1" t="str">
        <f>HYPERLINK("http://www.lifeprint.com/asl101/pages-layout/numericalincorporation.htm","NUMERICAL INCORPORATION")</f>
        <v>NUMERICAL INCORPORATION</v>
      </c>
    </row>
    <row r="250" spans="1:2" ht="19.5" customHeight="1">
      <c r="A250" s="2">
        <v>9</v>
      </c>
      <c r="B250" s="1" t="str">
        <f>HYPERLINK("http://www.lifeprint.com/asl101/pages-signs/r/refrigerator.htm","REFRIGERATOR")</f>
        <v>REFRIGERATOR</v>
      </c>
    </row>
    <row r="251" spans="1:2" ht="19.5" customHeight="1">
      <c r="A251" s="2">
        <v>9</v>
      </c>
      <c r="B251" s="1" t="str">
        <f>HYPERLINK("http://www.lifeprint.com/asl101/pages-signs/s/shower.htm","SHOWER")</f>
        <v>SHOWER</v>
      </c>
    </row>
    <row r="252" spans="1:2" ht="19.5" customHeight="1">
      <c r="A252" s="2">
        <v>9</v>
      </c>
      <c r="B252" s="1" t="str">
        <f>HYPERLINK("http://www.lifeprint.com/asl101/pages-signs/s/something.htm","SINGLE, SOMEONE, SOMETHING, ALONE")</f>
        <v>SINGLE, SOMEONE, SOMETHING, ALONE</v>
      </c>
    </row>
    <row r="253" spans="1:2" ht="19.5" customHeight="1">
      <c r="A253" s="2">
        <v>9</v>
      </c>
      <c r="B253" s="1" t="str">
        <f>HYPERLINK("http://www.lifeprint.com/asl101/pages-signs/s/sink.htm","SINK")</f>
        <v>SINK</v>
      </c>
    </row>
    <row r="254" spans="1:2" ht="19.5" customHeight="1">
      <c r="A254" s="2">
        <v>9</v>
      </c>
      <c r="B254" s="1" t="str">
        <f>HYPERLINK("http://www.lifeprint.com/asl101/pages-signs/s/stove.htm","STOVE")</f>
        <v>STOVE</v>
      </c>
    </row>
    <row r="255" spans="1:2" ht="19.5" customHeight="1">
      <c r="A255" s="2">
        <v>9</v>
      </c>
      <c r="B255" s="1" t="str">
        <f>HYPERLINK("http://www.lifeprint.com/asl101/pages-signs/t/table.htm","TABLE, DESK")</f>
        <v>TABLE, DESK</v>
      </c>
    </row>
    <row r="256" spans="1:2" ht="19.5" customHeight="1">
      <c r="A256" s="2">
        <v>9</v>
      </c>
      <c r="B256" s="1" t="str">
        <f>HYPERLINK("http://www.lifeprint.com/asl101/pages-signs/t/that.htm","THAT")</f>
        <v>THAT</v>
      </c>
    </row>
    <row r="257" spans="1:2" ht="19.5" customHeight="1">
      <c r="A257" s="2">
        <v>9</v>
      </c>
      <c r="B257" s="1" t="str">
        <f>HYPERLINK("http://www.lifeprint.com/asl101/pages-signs/t/there.htm","THERE")</f>
        <v>THERE</v>
      </c>
    </row>
    <row r="258" spans="1:2" ht="19.5" customHeight="1">
      <c r="A258" s="2">
        <v>9</v>
      </c>
      <c r="B258" s="1" t="str">
        <f>HYPERLINK("http://www.lifeprint.com/asl101/pages-signs/w/withadvanced.htm","TOGETHER, GO-STEADY")</f>
        <v>TOGETHER, GO-STEADY</v>
      </c>
    </row>
    <row r="259" spans="1:2" ht="19.5" customHeight="1">
      <c r="A259" s="2">
        <v>9</v>
      </c>
      <c r="B259" s="1" t="str">
        <f>HYPERLINK("http://www.lifeprint.com/asl101/pages-signs/t/toothpaste.htm","TOOTHPASTE")</f>
        <v>TOOTHPASTE</v>
      </c>
    </row>
    <row r="260" spans="1:2" ht="19.5" customHeight="1">
      <c r="A260" s="2">
        <v>9</v>
      </c>
      <c r="B260" s="1" t="str">
        <f>HYPERLINK("http://www.lifeprint.com/asl101/pages-signs/w/window.htm","WINDOW")</f>
        <v>WINDOW</v>
      </c>
    </row>
    <row r="261" spans="1:2" ht="19.5" customHeight="1">
      <c r="A261" s="2">
        <v>9</v>
      </c>
      <c r="B261" s="1" t="str">
        <f>HYPERLINK("http://www.lifeprint.com/asl101/pages-signs/w/with.htm","WITH")</f>
        <v>WITH</v>
      </c>
    </row>
    <row r="262" spans="1:2" ht="19.5" customHeight="1">
      <c r="A262" s="2">
        <v>9</v>
      </c>
      <c r="B262" s="1" t="str">
        <f>HYPERLINK("http://www.lifeprint.com/asl101/pages-signs/y/yesterday.htm","YESTERDAY")</f>
        <v>YESTERDAY</v>
      </c>
    </row>
    <row r="263" spans="1:2" ht="19.5" customHeight="1">
      <c r="A263" s="2">
        <v>10</v>
      </c>
      <c r="B263" s="1" t="str">
        <f>HYPERLINK("http://www.lifeprint.com/asl101/pages-signs/a/also.htm","ALSO")</f>
        <v>ALSO</v>
      </c>
    </row>
    <row r="264" spans="1:2" ht="19.5" customHeight="1">
      <c r="A264" s="2">
        <v>10</v>
      </c>
      <c r="B264" s="1" t="str">
        <f>HYPERLINK("http://www.lifeprint.com/asl101/pages-signs/b/become.htm","BECOME")</f>
        <v>BECOME</v>
      </c>
    </row>
    <row r="265" spans="1:2" ht="19.5" customHeight="1">
      <c r="A265" s="2">
        <v>10</v>
      </c>
      <c r="B265" s="1" t="str">
        <f>HYPERLINK("http://www.lifeprint.com/asl101/pages-signs/b/bird.htm","BIRD, CHICKEN")</f>
        <v>BIRD, CHICKEN</v>
      </c>
    </row>
    <row r="266" spans="1:2" ht="19.5" customHeight="1">
      <c r="A266" s="2">
        <v>10</v>
      </c>
      <c r="B266" s="1" t="str">
        <f>HYPERLINK("http://www.lifeprint.com/asl101/pages-signs/b/book.htm","BOOK")</f>
        <v>BOOK</v>
      </c>
    </row>
    <row r="267" spans="1:2" ht="19.5" customHeight="1">
      <c r="A267" s="2">
        <v>10</v>
      </c>
      <c r="B267" s="1" t="str">
        <f>HYPERLINK("http://www.lifeprint.com/asl101/pages-signs/b/bug.htm","BUG, INSECT")</f>
        <v>BUG, INSECT</v>
      </c>
    </row>
    <row r="268" spans="1:2" ht="19.5" customHeight="1">
      <c r="A268" s="2">
        <v>10</v>
      </c>
      <c r="B268" s="1" t="str">
        <f>HYPERLINK("http://www.lifeprint.com/asl101/pages-signs/c/cat.htm","CAT")</f>
        <v>CAT</v>
      </c>
    </row>
    <row r="269" spans="1:2" ht="19.5" customHeight="1">
      <c r="A269" s="2">
        <v>10</v>
      </c>
      <c r="B269" s="1" t="str">
        <f>HYPERLINK("http://www.lifeprint.com/asl101/pages-signs/c/cow.htm","COW")</f>
        <v>COW</v>
      </c>
    </row>
    <row r="270" spans="1:2" ht="19.5" customHeight="1">
      <c r="A270" s="2">
        <v>10</v>
      </c>
      <c r="B270" s="1" t="str">
        <f>HYPERLINK("http://www.lifeprint.com/asl101/pages-signs/d/dog.htm","DOG")</f>
        <v>DOG</v>
      </c>
    </row>
    <row r="271" spans="1:2" ht="19.5" customHeight="1">
      <c r="A271" s="2">
        <v>10</v>
      </c>
      <c r="B271" s="1" t="str">
        <f>HYPERLINK("http://www.lifeprint.com/asl101/pages-signs/k/know.htm","DON'T-KNOW")</f>
        <v>DON'T-KNOW</v>
      </c>
    </row>
    <row r="272" spans="1:2" ht="19.5" customHeight="1">
      <c r="A272" s="2">
        <v>10</v>
      </c>
      <c r="B272" s="1" t="str">
        <f>HYPERLINK("http://www.lifeprint.com/asl101/pages-signs/f/fish.htm","FISH")</f>
        <v>FISH</v>
      </c>
    </row>
    <row r="273" spans="1:2" ht="19.5" customHeight="1">
      <c r="A273" s="2">
        <v>10</v>
      </c>
      <c r="B273" s="1" t="str">
        <f>HYPERLINK("http://www.lifeprint.com/asl101/pages-signs/g/get.htm","GET, RECEIVE")</f>
        <v>GET, RECEIVE</v>
      </c>
    </row>
    <row r="274" spans="1:2" ht="19.5" customHeight="1">
      <c r="A274" s="2">
        <v>10</v>
      </c>
      <c r="B274" s="1" t="str">
        <f>HYPERLINK("http://www.lifeprint.com/asl101/pages-signs/h/horse.htm","HORSE")</f>
        <v>HORSE</v>
      </c>
    </row>
    <row r="275" spans="1:2" ht="19.5" customHeight="1">
      <c r="A275" s="2">
        <v>10</v>
      </c>
      <c r="B275" s="1" t="str">
        <f>HYPERLINK("http://www.lifeprint.com/asl101/pages-signs/k/know.htm","KNOW")</f>
        <v>KNOW</v>
      </c>
    </row>
    <row r="276" spans="1:2" ht="19.5" customHeight="1">
      <c r="A276" s="2">
        <v>10</v>
      </c>
      <c r="B276" s="1" t="str">
        <f>HYPERLINK("http://www.lifeprint.com/asl101/pages-signs/l/looklike.htm","LOOK-LIKE")</f>
        <v>LOOK-LIKE</v>
      </c>
    </row>
    <row r="277" spans="1:2" ht="19.5" customHeight="1">
      <c r="A277" s="2">
        <v>10</v>
      </c>
      <c r="B277" s="1" t="str">
        <f>HYPERLINK("http://www.lifeprint.com/asl101/pages-signs/p/pet.htm","PET")</f>
        <v>PET</v>
      </c>
    </row>
    <row r="278" spans="1:2" ht="19.5" customHeight="1">
      <c r="A278" s="2">
        <v>10</v>
      </c>
      <c r="B278" s="1" t="str">
        <f>HYPERLINK("http://www.lifeprint.com/asl101/pages-signs/r/read.htm","READ")</f>
        <v>READ</v>
      </c>
    </row>
    <row r="279" spans="1:2" ht="19.5" customHeight="1">
      <c r="A279" s="2">
        <v>10</v>
      </c>
      <c r="B279" s="1" t="str">
        <f>HYPERLINK("http://www.lifeprint.com/asl101/pages-signs/s/same.htm","SAME")</f>
        <v>SAME</v>
      </c>
    </row>
    <row r="280" spans="1:2" ht="19.5" customHeight="1">
      <c r="A280" s="2">
        <v>10</v>
      </c>
      <c r="B280" s="1" t="str">
        <f>HYPERLINK("http://www.lifeprint.com/asl101/pages-signs/s/some.htm","SOME, PART")</f>
        <v>SOME, PART</v>
      </c>
    </row>
    <row r="281" spans="1:2" ht="19.5" customHeight="1">
      <c r="A281" s="2">
        <v>10</v>
      </c>
      <c r="B281" s="1" t="str">
        <f>HYPERLINK("http://www.lifeprint.com/asl101/pages-signs/t/take.htm","TAKE-UP, ADOPT")</f>
        <v>TAKE-UP, ADOPT</v>
      </c>
    </row>
    <row r="282" spans="1:2" ht="19.5" customHeight="1">
      <c r="A282" s="2">
        <v>10</v>
      </c>
      <c r="B282" s="1" t="str">
        <f>HYPERLINK("http://www.lifeprint.com/asl101/pages-signs/t/tell.htm","TELL")</f>
        <v>TELL</v>
      </c>
    </row>
    <row r="283" spans="1:2" ht="19.5" customHeight="1">
      <c r="A283" s="2">
        <v>10</v>
      </c>
      <c r="B283" s="1" t="str">
        <f>HYPERLINK("http://www.lifeprint.com/asl101/pages-signs/t/time.htm","TIME, O'CLOCK")</f>
        <v>TIME, O'CLOCK</v>
      </c>
    </row>
    <row r="284" spans="1:2" ht="19.5" customHeight="1">
      <c r="A284" s="2">
        <v>10</v>
      </c>
      <c r="B284" s="1" t="str">
        <f>HYPERLINK("http://www.lifeprint.com/asl101/pages-signs/t/true.htm","TRUE. REAL")</f>
        <v>TRUE. REAL</v>
      </c>
    </row>
    <row r="285" spans="1:2" ht="19.5" customHeight="1">
      <c r="A285" s="2">
        <v>11</v>
      </c>
      <c r="B285" s="1" t="str">
        <f>HYPERLINK("http://www.lifeprint.com/asl101/pages-signs/a/about.htm","ABOUT, REGARDING")</f>
        <v>ABOUT, REGARDING</v>
      </c>
    </row>
    <row r="286" spans="1:2" ht="19.5" customHeight="1">
      <c r="A286" s="2">
        <v>11</v>
      </c>
      <c r="B286" s="1" t="str">
        <f>HYPERLINK("http://www.lifeprint.com/asl101/pages-signs/a/always.htm","ALWAYS")</f>
        <v>ALWAYS</v>
      </c>
    </row>
    <row r="287" spans="1:2" ht="19.5" customHeight="1">
      <c r="A287" s="2">
        <v>11</v>
      </c>
      <c r="B287" s="1" t="str">
        <f>HYPERLINK("http://www.lifeprint.com/asl101/pages-signs/a/anxious.htm","ANXIOUS, RESTLESS")</f>
        <v>ANXIOUS, RESTLESS</v>
      </c>
    </row>
    <row r="288" spans="1:2" ht="19.5" customHeight="1">
      <c r="A288" s="2">
        <v>11</v>
      </c>
      <c r="B288" s="1" t="str">
        <f>HYPERLINK("http://www.lifeprint.com/asl101/pages-signs/a/any.htm","ANY")</f>
        <v>ANY</v>
      </c>
    </row>
    <row r="289" spans="1:2" ht="19.5" customHeight="1">
      <c r="A289" s="2">
        <v>11</v>
      </c>
      <c r="B289" s="1" t="str">
        <f>HYPERLINK("http://www.lifeprint.com/asl101/pages-signs/b/back.htm","BACK, #BACK")</f>
        <v>BACK, #BACK</v>
      </c>
    </row>
    <row r="290" spans="1:2" ht="19.5" customHeight="1">
      <c r="A290" s="2">
        <v>11</v>
      </c>
      <c r="B290" s="1" t="str">
        <f>HYPERLINK("http://www.lifeprint.com/asl101/pages-signs/o/or.htm","BODYSHIFT, OR")</f>
        <v>BODYSHIFT, OR</v>
      </c>
    </row>
    <row r="291" spans="1:2" ht="19.5" customHeight="1">
      <c r="A291" s="2">
        <v>11</v>
      </c>
      <c r="B291" s="1" t="str">
        <f>HYPERLINK("http://www.lifeprint.com/asl101/pages-signs/b/but.htm","BUT, DIFFERENT")</f>
        <v>BUT, DIFFERENT</v>
      </c>
    </row>
    <row r="292" spans="1:2" ht="19.5" customHeight="1">
      <c r="A292" s="2">
        <v>11</v>
      </c>
      <c r="B292" s="1" t="str">
        <f>HYPERLINK("http://www.lifeprint.com/asl101/pages-signs/c/call.htm","CALL, PHONE")</f>
        <v>CALL, PHONE</v>
      </c>
    </row>
    <row r="293" spans="1:2" ht="19.5" customHeight="1">
      <c r="A293" s="2">
        <v>11</v>
      </c>
      <c r="B293" s="1" t="str">
        <f>HYPERLINK("http://www.lifeprint.com/asl101/pages-signs/c/cant.htm","CAN'T")</f>
        <v>CAN'T</v>
      </c>
    </row>
    <row r="294" spans="1:2" ht="19.5" customHeight="1">
      <c r="A294" s="2">
        <v>11</v>
      </c>
      <c r="B294" s="1" t="str">
        <f>HYPERLINK("http://www.lifeprint.com/asl101/pages-signs/t/talk.htm","CHAT, CHAT-WITH")</f>
        <v>CHAT, CHAT-WITH</v>
      </c>
    </row>
    <row r="295" spans="1:2" ht="19.5" customHeight="1">
      <c r="A295" s="2">
        <v>11</v>
      </c>
      <c r="B295" s="1" t="str">
        <f>HYPERLINK("http://www.lifeprint.com/asl101/pages-signs/f/for.htm","FOR")</f>
        <v>FOR</v>
      </c>
    </row>
    <row r="296" spans="1:2" ht="19.5" customHeight="1">
      <c r="A296" s="2">
        <v>11</v>
      </c>
      <c r="B296" s="1" t="str">
        <f>HYPERLINK("http://www.lifeprint.com/asl101/pages-signs/f/for.htm","FOR-FOR, WHAT-FOR")</f>
        <v>FOR-FOR, WHAT-FOR</v>
      </c>
    </row>
    <row r="297" spans="1:2" ht="19.5" customHeight="1">
      <c r="A297" s="2">
        <v>11</v>
      </c>
      <c r="B297" s="1" t="str">
        <f>HYPERLINK("http://www.lifeprint.com/asl101/pages-signs/g/great.htm","GREAT, WONDERFUL")</f>
        <v>GREAT, WONDERFUL</v>
      </c>
    </row>
    <row r="298" spans="1:2" ht="19.5" customHeight="1">
      <c r="A298" s="2">
        <v>11</v>
      </c>
      <c r="B298" s="1" t="str">
        <f>HYPERLINK("http://www.lifeprint.com/asl101/pages-signs/l/little.htm","LITTLE, LITTLE-BIT")</f>
        <v>LITTLE, LITTLE-BIT</v>
      </c>
    </row>
    <row r="299" spans="1:2" ht="19.5" customHeight="1">
      <c r="A299" s="2">
        <v>11</v>
      </c>
      <c r="B299" s="1" t="str">
        <f>HYPERLINK("http://www.lifeprint.com/asl101/pages-signs/l/looklike.htm","LOOK-LIKE")</f>
        <v>LOOK-LIKE</v>
      </c>
    </row>
    <row r="300" spans="1:2" ht="19.5" customHeight="1">
      <c r="A300" s="2">
        <v>11</v>
      </c>
      <c r="B300" s="1" t="str">
        <f>HYPERLINK("http://www.lifeprint.com/asl101/pages-signs/m/make.htm","MAKE")</f>
        <v>MAKE</v>
      </c>
    </row>
    <row r="301" spans="1:2" ht="19.5" customHeight="1">
      <c r="A301" s="2">
        <v>11</v>
      </c>
      <c r="B301" s="1" t="str">
        <f>HYPERLINK("http://www.lifeprint.com/asl101/pages-signs/n/nervous.htm","NERVOUS")</f>
        <v>NERVOUS</v>
      </c>
    </row>
    <row r="302" spans="1:2" ht="19.5" customHeight="1">
      <c r="A302" s="2">
        <v>11</v>
      </c>
      <c r="B302" s="1" t="str">
        <f>HYPERLINK("http://www.lifeprint.com/asl101/pages-signs/n/never.htm","NEVER")</f>
        <v>NEVER</v>
      </c>
    </row>
    <row r="303" spans="1:2" ht="19.5" customHeight="1">
      <c r="A303" s="2">
        <v>11</v>
      </c>
      <c r="B303" s="1" t="str">
        <f>HYPERLINK("http://www.lifeprint.com/asl101/pages-signs/n/new.htm","NEW")</f>
        <v>NEW</v>
      </c>
    </row>
    <row r="304" spans="1:2" ht="19.5" customHeight="1">
      <c r="A304" s="2">
        <v>11</v>
      </c>
      <c r="B304" s="1" t="str">
        <f>HYPERLINK("http://www.lifeprint.com/asl101/pages-signs/o/oh-i-see.htm","OH-I-SEE")</f>
        <v>OH-I-SEE</v>
      </c>
    </row>
    <row r="305" spans="1:2" ht="19.5" customHeight="1">
      <c r="A305" s="2">
        <v>11</v>
      </c>
      <c r="B305" s="1" t="str">
        <f>HYPERLINK("http://www.lifeprint.com/asl101/pages-signs/p/people.htm","PEOPLE")</f>
        <v>PEOPLE</v>
      </c>
    </row>
    <row r="306" spans="1:2" ht="19.5" customHeight="1">
      <c r="A306" s="2">
        <v>11</v>
      </c>
      <c r="B306" s="1" t="str">
        <f>HYPERLINK("http://www.lifeprint.com/asl101/pages-signs/s/sometimes.htm","SOMETIMES")</f>
        <v>SOMETIMES</v>
      </c>
    </row>
    <row r="307" spans="1:2" ht="19.5" customHeight="1">
      <c r="A307" s="2">
        <v>11</v>
      </c>
      <c r="B307" s="1" t="str">
        <f>HYPERLINK("http://www.lifeprint.com/asl101/pages-signs/t/talk.htm","TALK")</f>
        <v>TALK</v>
      </c>
    </row>
    <row r="308" spans="1:2" ht="19.5" customHeight="1">
      <c r="A308" s="2">
        <v>11</v>
      </c>
      <c r="B308" s="1" t="str">
        <f>HYPERLINK("http://www.lifeprint.com/asl101/pages-signs/t/thing.htm","THING")</f>
        <v>THING</v>
      </c>
    </row>
    <row r="309" spans="1:2" ht="19.5" customHeight="1">
      <c r="A309" s="2">
        <v>12</v>
      </c>
      <c r="B309" s="1" t="str">
        <f>HYPERLINK("http://www.lifeprint.com/asl101/pages-signs/w/withadvanced.htm","ACCOMPANY-ME, GO-WITH")</f>
        <v>ACCOMPANY-ME, GO-WITH</v>
      </c>
    </row>
    <row r="310" spans="1:2" ht="19.5" customHeight="1">
      <c r="A310" s="2">
        <v>12</v>
      </c>
      <c r="B310" s="1" t="str">
        <f>HYPERLINK("http://www.lifeprint.com/asl101/pages-signs/a/afternoon.htm","AFTERNOON")</f>
        <v>AFTERNOON</v>
      </c>
    </row>
    <row r="311" spans="1:2" ht="19.5" customHeight="1">
      <c r="A311" s="2">
        <v>12</v>
      </c>
      <c r="B311" s="1" t="str">
        <f>HYPERLINK("http://www.lifeprint.com/asl101/pages-signs/a/afternoon.htm","AFTERNOON, EVERY-AFTERNOON")</f>
        <v>AFTERNOON, EVERY-AFTERNOON</v>
      </c>
    </row>
    <row r="312" spans="1:2" ht="19.5" customHeight="1">
      <c r="A312" s="2">
        <v>12</v>
      </c>
      <c r="B312" s="1" t="str">
        <f>HYPERLINK("http://www.lifeprint.com/asl101/pages-signs/d/day.htm","DAY")</f>
        <v>DAY</v>
      </c>
    </row>
    <row r="313" spans="1:2" ht="19.5" customHeight="1">
      <c r="A313" s="2">
        <v>12</v>
      </c>
      <c r="B313" s="1" t="str">
        <f>HYPERLINK("http://www.lifeprint.com/asl101/pages-signs/d/day.htm","DAY, 3 DAYS")</f>
        <v>DAY, 3 DAYS</v>
      </c>
    </row>
    <row r="314" spans="1:2" ht="19.5" customHeight="1">
      <c r="A314" s="2">
        <v>12</v>
      </c>
      <c r="B314" s="1" t="str">
        <f>HYPERLINK("http://www.lifeprint.com/asl101/pages-signs/d/day.htm","DAY, ALL-DAY")</f>
        <v>DAY, ALL-DAY</v>
      </c>
    </row>
    <row r="315" spans="1:2" ht="19.5" customHeight="1">
      <c r="A315" s="2">
        <v>12</v>
      </c>
      <c r="B315" s="1" t="str">
        <f>HYPERLINK("http://www.lifeprint.com/asl101/pages-signs/e/equal.htm","EQUAL, FAIR, EVEN")</f>
        <v>EQUAL, FAIR, EVEN</v>
      </c>
    </row>
    <row r="316" spans="1:2" ht="19.5" customHeight="1">
      <c r="A316" s="2">
        <v>12</v>
      </c>
      <c r="B316" s="1" t="str">
        <f>HYPERLINK("http://www.lifeprint.com/asl101/pages-signs/e/everyday.htm","EVERYDAY")</f>
        <v>EVERYDAY</v>
      </c>
    </row>
    <row r="317" spans="1:2" ht="19.5" customHeight="1">
      <c r="A317" s="2">
        <v>12</v>
      </c>
      <c r="B317" s="1" t="str">
        <f>HYPERLINK("http://www.lifeprint.com/asl101/pages-signs/f/friday.htm","FRIDAY")</f>
        <v>FRIDAY</v>
      </c>
    </row>
    <row r="318" spans="1:2" ht="19.5" customHeight="1">
      <c r="A318" s="2">
        <v>12</v>
      </c>
      <c r="B318" s="1" t="str">
        <f>HYPERLINK("http://www.lifeprint.com/asl101/pages-signs/f/friday.htm","FRIDAY, EVERY-FRIDAY")</f>
        <v>FRIDAY, EVERY-FRIDAY</v>
      </c>
    </row>
    <row r="319" spans="1:2" ht="19.5" customHeight="1">
      <c r="A319" s="2">
        <v>12</v>
      </c>
      <c r="B319" s="1" t="str">
        <f>HYPERLINK("http://www.lifeprint.com/asl101/pages-signs/h/habit.htm","HABIT")</f>
        <v>HABIT</v>
      </c>
    </row>
    <row r="320" spans="1:2" ht="19.5" customHeight="1">
      <c r="A320" s="2">
        <v>12</v>
      </c>
      <c r="B320" s="1" t="str">
        <f>HYPERLINK("http://www.lifeprint.com/asl101/pages-signs/h/hour.htm","HOUR")</f>
        <v>HOUR</v>
      </c>
    </row>
    <row r="321" spans="1:2" ht="19.5" customHeight="1">
      <c r="A321" s="2">
        <v>12</v>
      </c>
      <c r="B321" s="1" t="str">
        <f>HYPERLINK("http://www.lifeprint.com/asl101/pages-signs/m/minute.htm","MINUTE")</f>
        <v>MINUTE</v>
      </c>
    </row>
    <row r="322" spans="1:2" ht="19.5" customHeight="1">
      <c r="A322" s="2">
        <v>12</v>
      </c>
      <c r="B322" s="1" t="str">
        <f>HYPERLINK("http://www.lifeprint.com/asl101/pages-signs/m/monday.htm","MONDAY")</f>
        <v>MONDAY</v>
      </c>
    </row>
    <row r="323" spans="1:2" ht="19.5" customHeight="1">
      <c r="A323" s="2">
        <v>12</v>
      </c>
      <c r="B323" s="1" t="str">
        <f>HYPERLINK("http://www.lifeprint.com/asl101/pages-signs/m/monday.htm","MONDAY, EVERY-MONDAY")</f>
        <v>MONDAY, EVERY-MONDAY</v>
      </c>
    </row>
    <row r="324" spans="1:2" ht="19.5" customHeight="1">
      <c r="A324" s="2">
        <v>12</v>
      </c>
      <c r="B324" s="1" t="str">
        <f>HYPERLINK("http://www.lifeprint.com/asl101/pages-signs/m/month.htm","MONTH")</f>
        <v>MONTH</v>
      </c>
    </row>
    <row r="325" spans="1:2" ht="19.5" customHeight="1">
      <c r="A325" s="2">
        <v>12</v>
      </c>
      <c r="B325" s="1" t="str">
        <f>HYPERLINK("http://www.lifeprint.com/asl101/pages-signs/m/month.htm","MONTH, LAST-MONTH")</f>
        <v>MONTH, LAST-MONTH</v>
      </c>
    </row>
    <row r="326" spans="1:2" ht="19.5" customHeight="1">
      <c r="A326" s="2">
        <v>12</v>
      </c>
      <c r="B326" s="1" t="str">
        <f>HYPERLINK("http://www.lifeprint.com/asl101/pages-signs/m/month.htm","MONTH, NEXT-MONTH")</f>
        <v>MONTH, NEXT-MONTH</v>
      </c>
    </row>
    <row r="327" spans="1:2" ht="19.5" customHeight="1">
      <c r="A327" s="2">
        <v>12</v>
      </c>
      <c r="B327" s="1" t="str">
        <f>HYPERLINK("http://www.lifeprint.com/asl101/pages-signs/m/month.htm","MONTH, SIX-MONTHS")</f>
        <v>MONTH, SIX-MONTHS</v>
      </c>
    </row>
    <row r="328" spans="1:2" ht="19.5" customHeight="1">
      <c r="A328" s="2">
        <v>12</v>
      </c>
      <c r="B328" s="1" t="str">
        <f>HYPERLINK("http://www.lifeprint.com/asl101/pages-signs/m/month.htm","MONTHLY, RENT")</f>
        <v>MONTHLY, RENT</v>
      </c>
    </row>
    <row r="329" spans="1:2" ht="19.5" customHeight="1">
      <c r="A329" s="2">
        <v>12</v>
      </c>
      <c r="B329" s="1" t="str">
        <f>HYPERLINK("http://www.lifeprint.com/asl101/pages-signs/m/morning.htm","MORNING")</f>
        <v>MORNING</v>
      </c>
    </row>
    <row r="330" spans="1:2" ht="19.5" customHeight="1">
      <c r="A330" s="2">
        <v>12</v>
      </c>
      <c r="B330" s="1" t="str">
        <f>HYPERLINK("http://www.lifeprint.com/asl101/pages-signs/m/morning.htm","MORNING, ALL-MORNING")</f>
        <v>MORNING, ALL-MORNING</v>
      </c>
    </row>
    <row r="331" spans="1:2" ht="19.5" customHeight="1">
      <c r="A331" s="2">
        <v>12</v>
      </c>
      <c r="B331" s="1" t="str">
        <f>HYPERLINK("http://www.lifeprint.com/asl101/pages-signs/m/morning.htm","MORNING, EVERY-MORNING,")</f>
        <v>MORNING, EVERY-MORNING,</v>
      </c>
    </row>
    <row r="332" spans="1:2" ht="19.5" customHeight="1">
      <c r="A332" s="2">
        <v>12</v>
      </c>
      <c r="B332" s="1" t="str">
        <f>HYPERLINK("http://www.lifeprint.com/asl101/pages-signs/n/night.htm","NIGHT ")</f>
        <v>NIGHT </v>
      </c>
    </row>
    <row r="333" spans="1:2" ht="19.5" customHeight="1">
      <c r="A333" s="2">
        <v>12</v>
      </c>
      <c r="B333" s="1" t="str">
        <f>HYPERLINK("http://www.lifeprint.com/asl101/pages-signs/n/night.htm","NIGHT, ALL-NIGHT")</f>
        <v>NIGHT, ALL-NIGHT</v>
      </c>
    </row>
    <row r="334" spans="1:2" ht="19.5" customHeight="1">
      <c r="A334" s="2">
        <v>12</v>
      </c>
      <c r="B334" s="1" t="str">
        <f>HYPERLINK("http://www.lifeprint.com/asl101/pages-signs/n/night.htm","NIGHT, EVERY-NIGHT")</f>
        <v>NIGHT, EVERY-NIGHT</v>
      </c>
    </row>
    <row r="335" spans="1:2" ht="19.5" customHeight="1">
      <c r="A335" s="2">
        <v>12</v>
      </c>
      <c r="B335" s="1" t="str">
        <f>HYPERLINK("http://www.lifeprint.com/asl101/pages-signs/n/noon.htm","NOON")</f>
        <v>NOON</v>
      </c>
    </row>
    <row r="336" spans="1:2" ht="19.5" customHeight="1">
      <c r="A336" s="2">
        <v>12</v>
      </c>
      <c r="B336" s="1" t="str">
        <f>HYPERLINK("http://www.lifeprint.com/asl101/pages-signs/p/party.htm","PARTY")</f>
        <v>PARTY</v>
      </c>
    </row>
    <row r="337" spans="1:2" ht="19.5" customHeight="1">
      <c r="A337" s="2">
        <v>12</v>
      </c>
      <c r="B337" s="1" t="str">
        <f>HYPERLINK("http://www.lifeprint.com/asl101/pages-signs/s/saturday.htm","SATURDAY")</f>
        <v>SATURDAY</v>
      </c>
    </row>
    <row r="338" spans="1:2" ht="19.5" customHeight="1">
      <c r="A338" s="2">
        <v>12</v>
      </c>
      <c r="B338" s="1" t="str">
        <f>HYPERLINK("http://www.lifeprint.com/asl101/pages-signs/s/saturday.htm","SATURDAY, EVERY-SATURDAY")</f>
        <v>SATURDAY, EVERY-SATURDAY</v>
      </c>
    </row>
    <row r="339" spans="1:2" ht="19.5" customHeight="1">
      <c r="A339" s="2">
        <v>12</v>
      </c>
      <c r="B339" s="1" t="str">
        <f>HYPERLINK("http://www.lifeprint.com/asl101/pages-signs/s/second.htm","SECOND")</f>
        <v>SECOND</v>
      </c>
    </row>
    <row r="340" spans="1:2" ht="19.5" customHeight="1">
      <c r="A340" s="2">
        <v>12</v>
      </c>
      <c r="B340" s="1" t="str">
        <f>HYPERLINK("http://www.lifeprint.com/asl101/pages-signs/s/sunday.htm","SUNDAY")</f>
        <v>SUNDAY</v>
      </c>
    </row>
    <row r="341" spans="1:2" ht="19.5" customHeight="1">
      <c r="A341" s="2">
        <v>12</v>
      </c>
      <c r="B341" s="1" t="str">
        <f>HYPERLINK("http://www.lifeprint.com/asl101/pages-signs/s/sunday.htm","SUNDAY, EVERY-SUNDAY")</f>
        <v>SUNDAY, EVERY-SUNDAY</v>
      </c>
    </row>
    <row r="342" spans="1:2" ht="19.5" customHeight="1">
      <c r="A342" s="2">
        <v>12</v>
      </c>
      <c r="B342" s="1" t="str">
        <f>HYPERLINK("http://www.lifeprint.com/asl101/pages-signs/t/thursday.htm","THURSDAY")</f>
        <v>THURSDAY</v>
      </c>
    </row>
    <row r="343" spans="1:2" ht="19.5" customHeight="1">
      <c r="A343" s="2">
        <v>12</v>
      </c>
      <c r="B343" s="1" t="str">
        <f>HYPERLINK("http://www.lifeprint.com/asl101/pages-signs/t/thursday.htm","THURSDAY, EVERY-THURSDAY")</f>
        <v>THURSDAY, EVERY-THURSDAY</v>
      </c>
    </row>
    <row r="344" spans="1:2" ht="19.5" customHeight="1">
      <c r="A344" s="2">
        <v>12</v>
      </c>
      <c r="B344" s="1" t="str">
        <f>HYPERLINK("http://www.lifeprint.com/asl101/pages-signs/d/day.htm","TODAY")</f>
        <v>TODAY</v>
      </c>
    </row>
    <row r="345" spans="1:2" ht="19.5" customHeight="1">
      <c r="A345" s="2">
        <v>12</v>
      </c>
      <c r="B345" s="1" t="str">
        <f>HYPERLINK("http://www.lifeprint.com/asl101/pages-signs/t/tuesday.htm","TUESDAY")</f>
        <v>TUESDAY</v>
      </c>
    </row>
    <row r="346" spans="1:2" ht="19.5" customHeight="1">
      <c r="A346" s="2">
        <v>12</v>
      </c>
      <c r="B346" s="1" t="str">
        <f>HYPERLINK("http://www.lifeprint.com/asl101/pages-signs/t/tuesday.htm","TUESDAY, EVERY-TUESDAY")</f>
        <v>TUESDAY, EVERY-TUESDAY</v>
      </c>
    </row>
    <row r="347" spans="1:2" ht="19.5" customHeight="1">
      <c r="A347" s="2">
        <v>12</v>
      </c>
      <c r="B347" s="1" t="str">
        <f>HYPERLINK("http://www.lifeprint.com/asl101/pages-signs/w/wednesday.htm","WEDNESDAY")</f>
        <v>WEDNESDAY</v>
      </c>
    </row>
    <row r="348" spans="1:2" ht="19.5" customHeight="1">
      <c r="A348" s="2">
        <v>12</v>
      </c>
      <c r="B348" s="1" t="str">
        <f>HYPERLINK("http://www.lifeprint.com/asl101/pages-signs/w/wednesday.htm","WEDNESDAY, EVERY-WEDNESDAY")</f>
        <v>WEDNESDAY, EVERY-WEDNESDAY</v>
      </c>
    </row>
    <row r="349" spans="1:2" ht="19.5" customHeight="1">
      <c r="A349" s="2">
        <v>12</v>
      </c>
      <c r="B349" s="1" t="str">
        <f>HYPERLINK("http://www.lifeprint.com/asl101/pages-signs/w/week.htm","WEEK")</f>
        <v>WEEK</v>
      </c>
    </row>
    <row r="350" spans="1:2" ht="19.5" customHeight="1">
      <c r="A350" s="2">
        <v>12</v>
      </c>
      <c r="B350" s="1" t="str">
        <f>HYPERLINK("http://www.lifeprint.com/asl101/pages-signs/w/week.htm","WEEK, EVERY-WEEK")</f>
        <v>WEEK, EVERY-WEEK</v>
      </c>
    </row>
    <row r="351" spans="1:2" ht="19.5" customHeight="1">
      <c r="A351" s="2">
        <v>12</v>
      </c>
      <c r="B351" s="1" t="str">
        <f>HYPERLINK("http://www.lifeprint.com/asl101/pages-signs/w/week.htm","WEEK, NEXT-WEEK")</f>
        <v>WEEK, NEXT-WEEK</v>
      </c>
    </row>
    <row r="352" spans="1:2" ht="19.5" customHeight="1">
      <c r="A352" s="2">
        <v>12</v>
      </c>
      <c r="B352" s="1" t="str">
        <f>HYPERLINK("http://www.lifeprint.com/asl101/pages-signs/w/weekend.htm","WEEKEND")</f>
        <v>WEEKEND</v>
      </c>
    </row>
    <row r="353" spans="1:2" ht="19.5" customHeight="1">
      <c r="A353" s="2">
        <v>12</v>
      </c>
      <c r="B353" s="1" t="str">
        <f>HYPERLINK("http://www.lifeprint.com/asl101/pages-signs/d/do-do.htm","what-DO, DO-what?")</f>
        <v>what-DO, DO-what?</v>
      </c>
    </row>
    <row r="354" spans="1:2" ht="19.5" customHeight="1">
      <c r="A354" s="2">
        <v>12</v>
      </c>
      <c r="B354" s="1" t="str">
        <f>HYPERLINK("http://www.lifeprint.com/asl101/pages-signs/y/year.htm","YEAR")</f>
        <v>YEAR</v>
      </c>
    </row>
    <row r="355" spans="1:2" ht="19.5" customHeight="1">
      <c r="A355" s="2">
        <v>12</v>
      </c>
      <c r="B355" s="1" t="str">
        <f>HYPERLINK("http://www.lifeprint.com/asl101/pages-signs/y/yesterday.htm","YESTERDAY")</f>
        <v>YESTERDAY</v>
      </c>
    </row>
    <row r="356" spans="1:2" ht="19.5" customHeight="1">
      <c r="A356" s="2">
        <v>13</v>
      </c>
      <c r="B356" s="1" t="str">
        <f>HYPERLINK("http://www.lifeprint.com/asl101/pages-signs/e/easy.htm","ALMOST")</f>
        <v>ALMOST</v>
      </c>
    </row>
    <row r="357" spans="1:2" ht="19.5" customHeight="1">
      <c r="A357" s="2">
        <v>13</v>
      </c>
      <c r="B357" s="1" t="str">
        <f>HYPERLINK("http://www.lifeprint.com/asl101/pages-signs/a/article.htm","ARTICLE, COLUMN")</f>
        <v>ARTICLE, COLUMN</v>
      </c>
    </row>
    <row r="358" spans="1:2" ht="19.5" customHeight="1">
      <c r="A358" s="2">
        <v>13</v>
      </c>
      <c r="B358" s="1" t="str">
        <f>HYPERLINK("http://www.lifeprint.com/asl101/pages-signs/c/close-captioned.htm","CLOSE-CAPTIONED")</f>
        <v>CLOSE-CAPTIONED</v>
      </c>
    </row>
    <row r="359" spans="1:2" ht="19.5" customHeight="1">
      <c r="A359" s="2">
        <v>13</v>
      </c>
      <c r="B359" s="1" t="str">
        <f>HYPERLINK("http://www.lifeprint.com/asl101/pages-signs/c/college.htm","COLLEGE")</f>
        <v>COLLEGE</v>
      </c>
    </row>
    <row r="360" spans="1:2" ht="19.5" customHeight="1">
      <c r="A360" s="2">
        <v>13</v>
      </c>
      <c r="B360" s="1" t="str">
        <f>HYPERLINK("http://www.lifeprint.com/asl101/pages-signs/r/residential-school.htm","DEAF-SCHOOL")</f>
        <v>DEAF-SCHOOL</v>
      </c>
    </row>
    <row r="361" spans="1:2" ht="19.5" customHeight="1">
      <c r="A361" s="2">
        <v>13</v>
      </c>
      <c r="B361" s="1" t="str">
        <f>HYPERLINK("http://www.lifeprint.com/asl101/pages-signs/e/easy.htm","EASY")</f>
        <v>EASY</v>
      </c>
    </row>
    <row r="362" spans="1:2" ht="19.5" customHeight="1">
      <c r="A362" s="2">
        <v>13</v>
      </c>
      <c r="B362" s="1" t="str">
        <f>HYPERLINK("http://www.lifeprint.com/asl101/pages-signs/f/false.htm","FALSE, FAKE")</f>
        <v>FALSE, FAKE</v>
      </c>
    </row>
    <row r="363" spans="1:2" ht="19.5" customHeight="1">
      <c r="A363" s="2">
        <v>13</v>
      </c>
      <c r="B363" s="1" t="str">
        <f>HYPERLINK("http://www.lifeprint.com/asl101/pages-signs/l/light.htm","FLASH-LIGHTS, FLASHING LIGHTS")</f>
        <v>FLASH-LIGHTS, FLASHING LIGHTS</v>
      </c>
    </row>
    <row r="364" spans="1:2" ht="19.5" customHeight="1">
      <c r="A364" s="2">
        <v>13</v>
      </c>
      <c r="B364" s="1" t="str">
        <f>HYPERLINK("http://www.lifeprint.com/asl101/pages-signs/g/gallaudet.htm","GALLAUDET")</f>
        <v>GALLAUDET</v>
      </c>
    </row>
    <row r="365" spans="1:2" ht="19.5" customHeight="1">
      <c r="A365" s="2">
        <v>13</v>
      </c>
      <c r="B365" s="1" t="str">
        <f>HYPERLINK("http://www.lifeprint.com/asl101/pages-signs/g/graduate.htm","GRADUATE")</f>
        <v>GRADUATE</v>
      </c>
    </row>
    <row r="366" spans="1:2" ht="19.5" customHeight="1">
      <c r="A366" s="2">
        <v>13</v>
      </c>
      <c r="B366" s="1" t="str">
        <f>HYPERLINK("http://www.lifeprint.com/asl101/pages-signs/h/hard.htm","HARD")</f>
        <v>HARD</v>
      </c>
    </row>
    <row r="367" spans="1:2" ht="19.5" customHeight="1">
      <c r="A367" s="2">
        <v>13</v>
      </c>
      <c r="B367" s="1" t="str">
        <f>HYPERLINK("http://www.lifeprint.com/asl101/pages-signs/h/hard-of-hearing.htm","HARD-OF-HEARING")</f>
        <v>HARD-OF-HEARING</v>
      </c>
    </row>
    <row r="368" spans="1:2" ht="19.5" customHeight="1">
      <c r="A368" s="2">
        <v>13</v>
      </c>
      <c r="B368" s="1" t="str">
        <f>HYPERLINK("http://www.lifeprint.com/asl101/pages-signs/h/hearing.htm","HEARING")</f>
        <v>HEARING</v>
      </c>
    </row>
    <row r="369" spans="1:2" ht="19.5" customHeight="1">
      <c r="A369" s="2">
        <v>13</v>
      </c>
      <c r="B369" s="1" t="str">
        <f>HYPERLINK("http://www.lifeprint.com/asl101/pages-signs/h/high-school.htm","HIGH-SCHOOL")</f>
        <v>HIGH-SCHOOL</v>
      </c>
    </row>
    <row r="370" spans="1:2" ht="19.5" customHeight="1">
      <c r="A370" s="2">
        <v>13</v>
      </c>
      <c r="B370" s="1" t="str">
        <f>HYPERLINK("http://www.lifeprint.com/asl101/pages-signs/i/interpreter.htm","INTERPRETER")</f>
        <v>INTERPRETER</v>
      </c>
    </row>
    <row r="371" spans="1:2" ht="19.5" customHeight="1">
      <c r="A371" s="2">
        <v>13</v>
      </c>
      <c r="B371" s="1" t="str">
        <f>HYPERLINK("http://www.lifeprint.com/asl101/pages-signs/l/light.htm#flashthelights","LIGHTS, FLASHING LIGHTS")</f>
        <v>LIGHTS, FLASHING LIGHTS</v>
      </c>
    </row>
    <row r="372" spans="1:2" ht="19.5" customHeight="1">
      <c r="A372" s="2">
        <v>13</v>
      </c>
      <c r="B372" s="1" t="str">
        <f>HYPERLINK("http://www.lifeprint.com/asl101/pages-signs/l/list.htm","LIST")</f>
        <v>LIST</v>
      </c>
    </row>
    <row r="373" spans="1:2" ht="19.5" customHeight="1">
      <c r="A373" s="2">
        <v>13</v>
      </c>
      <c r="B373" s="1" t="str">
        <f>HYPERLINK("http://www.lifeprint.com/asl101/pages-signs/n/note.htm","NOTE")</f>
        <v>NOTE</v>
      </c>
    </row>
    <row r="374" spans="1:2" ht="19.5" customHeight="1">
      <c r="A374" s="2">
        <v>13</v>
      </c>
      <c r="B374" s="1" t="str">
        <f>HYPERLINK("http://www.lifeprint.com/asl101/pages-signs/n/note.htm","NOTE, NOTE-TAKER")</f>
        <v>NOTE, NOTE-TAKER</v>
      </c>
    </row>
    <row r="375" spans="1:2" ht="19.5" customHeight="1">
      <c r="A375" s="2">
        <v>13</v>
      </c>
      <c r="B375" s="1" t="str">
        <f>HYPERLINK("http://www.lifeprint.com/asl101/pages-signs/p/paper.htm","PAPER")</f>
        <v>PAPER</v>
      </c>
    </row>
    <row r="376" spans="1:2" ht="19.5" customHeight="1">
      <c r="A376" s="2">
        <v>13</v>
      </c>
      <c r="B376" s="1" t="str">
        <f>HYPERLINK("http://www.lifeprint.com/asl101/pages-signs/a/agent.htm","PERSON, AGENT")</f>
        <v>PERSON, AGENT</v>
      </c>
    </row>
    <row r="377" spans="1:2" ht="19.5" customHeight="1">
      <c r="A377" s="2">
        <v>13</v>
      </c>
      <c r="B377" s="1" t="str">
        <f>HYPERLINK("http://www.lifeprint.com/asl101/pages-signs/r/research.htm","RESEARCH")</f>
        <v>RESEARCH</v>
      </c>
    </row>
    <row r="378" spans="1:2" ht="19.5" customHeight="1">
      <c r="A378" s="2">
        <v>13</v>
      </c>
      <c r="B378" s="1" t="str">
        <f>HYPERLINK("http://www.lifeprint.com/asl101/pages-signs/s/square.htm","SQUARE, BOARD")</f>
        <v>SQUARE, BOARD</v>
      </c>
    </row>
    <row r="379" spans="1:2" ht="19.5" customHeight="1">
      <c r="A379" s="2">
        <v>13</v>
      </c>
      <c r="B379" s="1" t="str">
        <f>HYPERLINK("http://www.lifeprint.com/asl101/pages-signs/t/test.htm","TEST")</f>
        <v>TEST</v>
      </c>
    </row>
    <row r="380" spans="1:2" ht="19.5" customHeight="1">
      <c r="A380" s="2">
        <v>13</v>
      </c>
      <c r="B380" s="1" t="str">
        <f>HYPERLINK("http://www.lifeprint.com/asl101/pages-signs/w/write.htm","WRITE")</f>
        <v>WRITE</v>
      </c>
    </row>
    <row r="381" spans="1:2" ht="19.5" customHeight="1">
      <c r="A381" s="2">
        <v>13</v>
      </c>
      <c r="B381" s="1" t="str">
        <f>HYPERLINK("http://www.lifeprint.com/asl101/pages-signs/w/wrong.htm","WRONG")</f>
        <v>WRONG</v>
      </c>
    </row>
    <row r="382" spans="1:2" ht="19.5" customHeight="1">
      <c r="A382" s="2">
        <v>13</v>
      </c>
      <c r="B382" s="1" t="str">
        <f>HYPERLINK("http://www.lifeprint.com/asl101/pages-signs/y/year.htm","YEAR, NEXT-YEAR")</f>
        <v>YEAR, NEXT-YEAR</v>
      </c>
    </row>
    <row r="383" spans="1:2" ht="19.5" customHeight="1">
      <c r="A383" s="2">
        <v>14</v>
      </c>
      <c r="B383" s="1" t="str">
        <f>HYPERLINK("http://www.lifeprint.com/asl101/pages-signs/a/autumn.htm","AUTUMN, FALL")</f>
        <v>AUTUMN, FALL</v>
      </c>
    </row>
    <row r="384" spans="1:2" ht="19.5" customHeight="1">
      <c r="A384" s="2">
        <v>14</v>
      </c>
      <c r="B384" s="1" t="str">
        <f>HYPERLINK("http://www.lifeprint.com/asl101/pages-signs/c/cold.htm","COLD")</f>
        <v>COLD</v>
      </c>
    </row>
    <row r="385" spans="1:2" ht="19.5" customHeight="1">
      <c r="A385" s="2">
        <v>14</v>
      </c>
      <c r="B385" s="1" t="str">
        <f>HYPERLINK("http://www.lifeprint.com/asl101/pages-signs/c/cool.htm","COOL")</f>
        <v>COOL</v>
      </c>
    </row>
    <row r="386" spans="1:2" ht="19.5" customHeight="1">
      <c r="A386" s="2">
        <v>14</v>
      </c>
      <c r="B386" s="1" t="str">
        <f>HYPERLINK("http://www.lifeprint.com/asl101/pages-signs/e/enjoy.htm","ENJOY")</f>
        <v>ENJOY</v>
      </c>
    </row>
    <row r="387" spans="1:2" ht="19.5" customHeight="1">
      <c r="A387" s="2">
        <v>14</v>
      </c>
      <c r="B387" s="1" t="str">
        <f>HYPERLINK("http://www.lifeprint.com/asl101/pages-signs/f/freeze.htm","FREEZE, ICE")</f>
        <v>FREEZE, ICE</v>
      </c>
    </row>
    <row r="388" spans="1:2" ht="19.5" customHeight="1">
      <c r="A388" s="2">
        <v>14</v>
      </c>
      <c r="B388" s="1" t="str">
        <f>HYPERLINK("http://www.lifeprint.com/asl101/pages-signs/b/bed.htm","GO-TO-BED")</f>
        <v>GO-TO-BED</v>
      </c>
    </row>
    <row r="389" spans="1:2" ht="19.5" customHeight="1">
      <c r="A389" s="2">
        <v>14</v>
      </c>
      <c r="B389" s="1" t="str">
        <f>HYPERLINK("http://www.lifeprint.com/asl101/pages-signs/h/hot.htm","HOT")</f>
        <v>HOT</v>
      </c>
    </row>
    <row r="390" spans="1:2" ht="19.5" customHeight="1">
      <c r="A390" s="2">
        <v>14</v>
      </c>
      <c r="B390" s="1" t="str">
        <f>HYPERLINK("http://www.lifeprint.com/asl101/pages-signs/m/moon.htm","MOON")</f>
        <v>MOON</v>
      </c>
    </row>
    <row r="391" spans="1:2" ht="19.5" customHeight="1">
      <c r="A391" s="2">
        <v>14</v>
      </c>
      <c r="B391" s="1" t="str">
        <f>HYPERLINK("http://www.lifeprint.com/asl101/pages-signs/r/rain.htm","RAIN")</f>
        <v>RAIN</v>
      </c>
    </row>
    <row r="392" spans="1:2" ht="19.5" customHeight="1">
      <c r="A392" s="2">
        <v>14</v>
      </c>
      <c r="B392" s="1" t="str">
        <f>HYPERLINK("http://www.lifeprint.com/asl101/pages-signs/s/sick.htm","SICK")</f>
        <v>SICK</v>
      </c>
    </row>
    <row r="393" spans="1:2" ht="19.5" customHeight="1">
      <c r="A393" s="2">
        <v>14</v>
      </c>
      <c r="B393" s="1" t="str">
        <f>HYPERLINK("http://www.lifeprint.com/asl101/pages-signs/s/sleep.htm","SLEEP")</f>
        <v>SLEEP</v>
      </c>
    </row>
    <row r="394" spans="1:2" ht="19.5" customHeight="1">
      <c r="A394" s="2">
        <v>14</v>
      </c>
      <c r="B394" s="1" t="str">
        <f>HYPERLINK("http://www.lifeprint.com/asl101/pages-signs/s/sleepin.htm","SLEEP-IN")</f>
        <v>SLEEP-IN</v>
      </c>
    </row>
    <row r="395" spans="1:2" ht="19.5" customHeight="1">
      <c r="A395" s="2">
        <v>14</v>
      </c>
      <c r="B395" s="1" t="str">
        <f>HYPERLINK("http://www.lifeprint.com/asl101/pages-signs/s/snow.htm","SNOW, SNOWMAN")</f>
        <v>SNOW, SNOWMAN</v>
      </c>
    </row>
    <row r="396" spans="1:2" ht="19.5" customHeight="1">
      <c r="A396" s="2">
        <v>14</v>
      </c>
      <c r="B396" s="1" t="str">
        <f>HYPERLINK("http://www.lifeprint.com/asl101/pages-signs/s/spring.htm","SPRING, GROW, PLANT")</f>
        <v>SPRING, GROW, PLANT</v>
      </c>
    </row>
    <row r="397" spans="1:2" ht="19.5" customHeight="1">
      <c r="A397" s="2">
        <v>14</v>
      </c>
      <c r="B397" s="1" t="str">
        <f>HYPERLINK("http://www.lifeprint.com/asl101/pages-signs/s/summer.htm","SUMMER")</f>
        <v>SUMMER</v>
      </c>
    </row>
    <row r="398" spans="1:2" ht="19.5" customHeight="1">
      <c r="A398" s="2">
        <v>14</v>
      </c>
      <c r="B398" s="1" t="str">
        <f>HYPERLINK("http://www.lifeprint.com/asl101/pages-signs/s/sun.htm","SUN")</f>
        <v>SUN</v>
      </c>
    </row>
    <row r="399" spans="1:2" ht="19.5" customHeight="1">
      <c r="A399" s="2">
        <v>14</v>
      </c>
      <c r="B399" s="1" t="str">
        <f>HYPERLINK("http://www.lifeprint.com/asl101/pages-signs/s/sunrise.htm","SUNRISE")</f>
        <v>SUNRISE</v>
      </c>
    </row>
    <row r="400" spans="1:2" ht="19.5" customHeight="1">
      <c r="A400" s="2">
        <v>14</v>
      </c>
      <c r="B400" s="1" t="str">
        <f>HYPERLINK("http://www.lifeprint.com/asl101/pages-signs/u/use.htm","USE, WEAR")</f>
        <v>USE, WEAR</v>
      </c>
    </row>
    <row r="401" spans="1:2" ht="19.5" customHeight="1">
      <c r="A401" s="2">
        <v>14</v>
      </c>
      <c r="B401" s="1" t="str">
        <f>HYPERLINK("http://www.lifeprint.com/asl101/pages-signs/v/vacation.htm","VACATION, OFF WORK")</f>
        <v>VACATION, OFF WORK</v>
      </c>
    </row>
    <row r="402" spans="1:2" ht="19.5" customHeight="1">
      <c r="A402" s="2">
        <v>14</v>
      </c>
      <c r="B402" s="1" t="str">
        <f>HYPERLINK("http://www.lifeprint.com/asl101/pages-signs/w/wake.htm","WAKE-UP")</f>
        <v>WAKE-UP</v>
      </c>
    </row>
    <row r="403" spans="1:2" ht="19.5" customHeight="1">
      <c r="A403" s="2">
        <v>14</v>
      </c>
      <c r="B403" s="1" t="str">
        <f>HYPERLINK("http://www.lifeprint.com/asl101/pages-signs/w/warm.htm","WARM")</f>
        <v>WARM</v>
      </c>
    </row>
    <row r="404" spans="1:2" ht="19.5" customHeight="1">
      <c r="A404" s="2">
        <v>14</v>
      </c>
      <c r="B404" s="1" t="str">
        <f>HYPERLINK("http://www.lifeprint.com/asl101/pages-signs/w/weather.htm","WEATHER")</f>
        <v>WEATHER</v>
      </c>
    </row>
    <row r="405" spans="1:2" ht="19.5" customHeight="1">
      <c r="A405" s="2">
        <v>14</v>
      </c>
      <c r="B405" s="1" t="str">
        <f>HYPERLINK("http://www.lifeprint.com/asl101/pages-signs/w/weather.htm","WIND, BREEZE")</f>
        <v>WIND, BREEZE</v>
      </c>
    </row>
    <row r="406" spans="1:2" ht="19.5" customHeight="1">
      <c r="A406" s="2">
        <v>14</v>
      </c>
      <c r="B406" s="1" t="str">
        <f>HYPERLINK("http://www.lifeprint.com/asl101/pages-signs/w/winter.htm","WINTER")</f>
        <v>WINTER</v>
      </c>
    </row>
    <row r="407" spans="1:2" ht="19.5" customHeight="1">
      <c r="A407" s="2">
        <v>14</v>
      </c>
      <c r="B407" s="1" t="str">
        <f>HYPERLINK("http://www.lifeprint.com/asl101/pages-signs/y/year.htm","YEAR, LAST-YEAR")</f>
        <v>YEAR, LAST-YEAR</v>
      </c>
    </row>
    <row r="408" spans="1:2" ht="19.5" customHeight="1">
      <c r="A408" s="2">
        <v>15</v>
      </c>
      <c r="B408" s="1" t="str">
        <f>HYPERLINK("http://www.lifeprint.com/asl101/pages-signs/a/aide.htm","AID, ASSISTANT")</f>
        <v>AID, ASSISTANT</v>
      </c>
    </row>
    <row r="409" spans="1:2" ht="19.5" customHeight="1">
      <c r="A409" s="2">
        <v>15</v>
      </c>
      <c r="B409" s="1" t="str">
        <f>HYPERLINK("http://www.lifeprint.com/asl101/pages-signs/b/babysitter.htm","BABYSITTER")</f>
        <v>BABYSITTER</v>
      </c>
    </row>
    <row r="410" spans="1:2" ht="19.5" customHeight="1">
      <c r="A410" s="2">
        <v>15</v>
      </c>
      <c r="B410" s="1" t="str">
        <f>HYPERLINK("http://www.lifeprint.com/asl101/pages-signs/b/boss.htm","BOSS")</f>
        <v>BOSS</v>
      </c>
    </row>
    <row r="411" spans="1:2" ht="19.5" customHeight="1">
      <c r="A411" s="2">
        <v>15</v>
      </c>
      <c r="B411" s="1" t="str">
        <f>HYPERLINK("http://www.lifeprint.com/asl101/pages-signs/c/cook.htm","COOK")</f>
        <v>COOK</v>
      </c>
    </row>
    <row r="412" spans="1:2" ht="19.5" customHeight="1">
      <c r="A412" s="2">
        <v>15</v>
      </c>
      <c r="B412" s="1" t="str">
        <f>HYPERLINK("http://www.lifeprint.com/asl101/pages-signs/f/farm.htm","FARM, FARMER")</f>
        <v>FARM, FARMER</v>
      </c>
    </row>
    <row r="413" spans="1:2" ht="19.5" customHeight="1">
      <c r="A413" s="2">
        <v>15</v>
      </c>
      <c r="B413" s="1" t="str">
        <f>HYPERLINK("http://www.lifeprint.com/asl101/pages-signs/f/fireman.htm","FIREMAN")</f>
        <v>FIREMAN</v>
      </c>
    </row>
    <row r="414" spans="1:2" ht="19.5" customHeight="1">
      <c r="A414" s="2">
        <v>15</v>
      </c>
      <c r="B414" s="1" t="str">
        <f>HYPERLINK("http://www.lifeprint.com/asl101/pages-signs/s/self.htm","HIMSELF")</f>
        <v>HIMSELF</v>
      </c>
    </row>
    <row r="415" spans="1:2" ht="19.5" customHeight="1">
      <c r="A415" s="2">
        <v>15</v>
      </c>
      <c r="B415" s="1" t="str">
        <f>HYPERLINK("http://www.lifeprint.com/asl101/pages-signs/h/how-much.htm","HOW-MUCH")</f>
        <v>HOW-MUCH</v>
      </c>
    </row>
    <row r="416" spans="1:2" ht="19.5" customHeight="1">
      <c r="A416" s="2">
        <v>15</v>
      </c>
      <c r="B416" s="1" t="str">
        <f>HYPERLINK("http://www.lifeprint.com/asl101/pages-signs/i/in-law.htm","LAW, IN-LAW")</f>
        <v>LAW, IN-LAW</v>
      </c>
    </row>
    <row r="417" spans="1:2" ht="19.5" customHeight="1">
      <c r="A417" s="2">
        <v>15</v>
      </c>
      <c r="B417" s="1" t="str">
        <f>HYPERLINK("http://www.lifeprint.com/asl101/pages-signs/l/library.htm","LIBRARY, LIBRARIAN")</f>
        <v>LIBRARY, LIBRARIAN</v>
      </c>
    </row>
    <row r="418" spans="1:2" ht="19.5" customHeight="1">
      <c r="A418" s="2">
        <v>15</v>
      </c>
      <c r="B418" s="1" t="str">
        <f>HYPERLINK("http://www.lifeprint.com/asl101/pages-signs/m/main.htm","MAJOR, PROFESSION")</f>
        <v>MAJOR, PROFESSION</v>
      </c>
    </row>
    <row r="419" spans="1:2" ht="19.5" customHeight="1">
      <c r="A419" s="2">
        <v>15</v>
      </c>
      <c r="B419" s="1" t="str">
        <f>HYPERLINK("http://www.lifeprint.com/asl101/pages-signs/s/self.htm","MYSELF, SELF")</f>
        <v>MYSELF, SELF</v>
      </c>
    </row>
    <row r="420" spans="1:2" ht="19.5" customHeight="1">
      <c r="A420" s="2">
        <v>15</v>
      </c>
      <c r="B420" s="1" t="str">
        <f>HYPERLINK("http://www.lifeprint.com/asl101/pages-signs/n/neighbor.htm","NEIGHBOR")</f>
        <v>NEIGHBOR</v>
      </c>
    </row>
    <row r="421" spans="1:2" ht="19.5" customHeight="1">
      <c r="A421" s="2">
        <v>15</v>
      </c>
      <c r="B421" s="1" t="str">
        <f>HYPERLINK("http://www.lifeprint.com/asl101/pages-signs/p/printer.htm","NEWSPAPER")</f>
        <v>NEWSPAPER</v>
      </c>
    </row>
    <row r="422" spans="1:2" ht="19.5" customHeight="1">
      <c r="A422" s="2">
        <v>15</v>
      </c>
      <c r="B422" s="1" t="str">
        <f>HYPERLINK("http://www.lifeprint.com/asl101/pages-signs/n/neighbor.htm","NEXT-TO")</f>
        <v>NEXT-TO</v>
      </c>
    </row>
    <row r="423" spans="1:2" ht="19.5" customHeight="1">
      <c r="A423" s="2">
        <v>15</v>
      </c>
      <c r="B423" s="1" t="str">
        <f>HYPERLINK("http://www.lifeprint.com/asl101/pages-signs/p/picture.htm","PHOTOGRAPHER")</f>
        <v>PHOTOGRAPHER</v>
      </c>
    </row>
    <row r="424" spans="1:2" ht="19.5" customHeight="1">
      <c r="A424" s="2">
        <v>15</v>
      </c>
      <c r="B424" s="1" t="str">
        <f>HYPERLINK("http://www.lifeprint.com/asl101/pages-signs/p/picture.htm","PICTURE")</f>
        <v>PICTURE</v>
      </c>
    </row>
    <row r="425" spans="1:2" ht="19.5" customHeight="1">
      <c r="A425" s="2">
        <v>15</v>
      </c>
      <c r="B425" s="1" t="str">
        <f>HYPERLINK("http://www.lifeprint.com/asl101/pages-signs/p/police.htm","POLICE, COP")</f>
        <v>POLICE, COP</v>
      </c>
    </row>
    <row r="426" spans="1:2" ht="19.5" customHeight="1">
      <c r="A426" s="2">
        <v>15</v>
      </c>
      <c r="B426" s="1" t="str">
        <f>HYPERLINK("http://www.lifeprint.com/asl101/pages-signs/p/president.htm","PRESIDENT, SUPERINTENDENT")</f>
        <v>PRESIDENT, SUPERINTENDENT</v>
      </c>
    </row>
    <row r="427" spans="1:2" ht="19.5" customHeight="1">
      <c r="A427" s="2">
        <v>15</v>
      </c>
      <c r="B427" s="1" t="str">
        <f>HYPERLINK("http://www.lifeprint.com/asl101/pages-signs/p/printer.htm","PRINT, PUBLISH")</f>
        <v>PRINT, PUBLISH</v>
      </c>
    </row>
    <row r="428" spans="1:2" ht="19.5" customHeight="1">
      <c r="A428" s="2">
        <v>15</v>
      </c>
      <c r="B428" s="1" t="str">
        <f>HYPERLINK("http://www.lifeprint.com/asl101/pages-signs/p/program.htm","PROGRAM")</f>
        <v>PROGRAM</v>
      </c>
    </row>
    <row r="429" spans="1:2" ht="19.5" customHeight="1">
      <c r="A429" s="2">
        <v>15</v>
      </c>
      <c r="B429" s="1" t="str">
        <f>HYPERLINK("http://www.lifeprint.com/asl101/pages-signs/s/scientist.htm","SCIENTIST")</f>
        <v>SCIENTIST</v>
      </c>
    </row>
    <row r="430" spans="1:2" ht="19.5" customHeight="1">
      <c r="A430" s="2">
        <v>15</v>
      </c>
      <c r="B430" s="1" t="str">
        <f>HYPERLINK("http://www.lifeprint.com/asl101/pages-signs/s/secretary.htm","SECRETARY")</f>
        <v>SECRETARY</v>
      </c>
    </row>
    <row r="431" spans="1:2" ht="19.5" customHeight="1">
      <c r="A431" s="2">
        <v>15</v>
      </c>
      <c r="B431" s="1" t="str">
        <f>HYPERLINK("http://www.lifeprint.com/asl101/pages-signs/s/self.htm","SELF")</f>
        <v>SELF</v>
      </c>
    </row>
    <row r="432" spans="1:2" ht="19.5" customHeight="1">
      <c r="A432" s="2">
        <v>15</v>
      </c>
      <c r="B432" s="1" t="str">
        <f>HYPERLINK("http://www.lifeprint.com/asl101/pages-signs/s/self.htm","SELF, HIMSELF, ITSELF")</f>
        <v>SELF, HIMSELF, ITSELF</v>
      </c>
    </row>
    <row r="433" spans="1:2" ht="19.5" customHeight="1">
      <c r="A433" s="2">
        <v>15</v>
      </c>
      <c r="B433" s="1" t="str">
        <f>HYPERLINK("http://www.lifeprint.com/asl101/pages-signs/s/self.htm","SELF, MYSELF")</f>
        <v>SELF, MYSELF</v>
      </c>
    </row>
    <row r="434" spans="1:2" ht="19.5" customHeight="1">
      <c r="A434" s="2">
        <v>15</v>
      </c>
      <c r="B434" s="1" t="str">
        <f>HYPERLINK("http://www.lifeprint.com/asl101/pages-signs/s/self.htm","SELF, THEMSELVES")</f>
        <v>SELF, THEMSELVES</v>
      </c>
    </row>
    <row r="435" spans="1:2" ht="19.5" customHeight="1">
      <c r="A435" s="2">
        <v>15</v>
      </c>
      <c r="B435" s="1" t="str">
        <f>HYPERLINK("http://www.lifeprint.com/asl101/pages-signs/s/self.htm","SELF, YOURSELF")</f>
        <v>SELF, YOURSELF</v>
      </c>
    </row>
    <row r="436" spans="1:2" ht="19.5" customHeight="1">
      <c r="A436" s="2">
        <v>15</v>
      </c>
      <c r="B436" s="1" t="str">
        <f>HYPERLINK("http://www.lifeprint.com/asl101/pages-signs/s/stepfather.htm","STEPFATHER")</f>
        <v>STEPFATHER</v>
      </c>
    </row>
    <row r="437" spans="1:2" ht="19.5" customHeight="1">
      <c r="A437" s="2">
        <v>15</v>
      </c>
      <c r="B437" s="1" t="str">
        <f>HYPERLINK("http://www.lifeprint.com/asl101/pages-signs/s/stepmother.htm","STEPMOTHER")</f>
        <v>STEPMOTHER</v>
      </c>
    </row>
    <row r="438" spans="1:2" ht="19.5" customHeight="1">
      <c r="A438" s="2">
        <v>15</v>
      </c>
      <c r="B438" s="1" t="str">
        <f>HYPERLINK("http://www.lifeprint.com/asl101/pages-signs/t/talk-with.htm","TALK-WITH")</f>
        <v>TALK-WITH</v>
      </c>
    </row>
    <row r="439" spans="1:2" ht="19.5" customHeight="1">
      <c r="A439" s="2">
        <v>15</v>
      </c>
      <c r="B439" s="1" t="str">
        <f>HYPERLINK("http://www.lifeprint.com/asl101/pages-signs/u/up.htm","UP, UPSTAIRS")</f>
        <v>UP, UPSTAIRS</v>
      </c>
    </row>
    <row r="440" spans="1:2" ht="19.5" customHeight="1">
      <c r="A440" s="2">
        <v>15</v>
      </c>
      <c r="B440" s="1" t="str">
        <f>HYPERLINK("http://www.lifeprint.com/asl101/pages-signs/w/waiter.htm","WAITER, WAITRESS")</f>
        <v>WAITER, WAITRESS</v>
      </c>
    </row>
    <row r="441" spans="1:2" ht="19.5" customHeight="1">
      <c r="A441" s="2">
        <v>15</v>
      </c>
      <c r="B441" s="1" t="str">
        <f>HYPERLINK("http://www.lifeprint.com/asl101/pages-signs/y/year.htm","YEAR, EVERY-YEAR")</f>
        <v>YEAR, EVERY-YEAR</v>
      </c>
    </row>
  </sheetData>
  <sheetProtection/>
  <hyperlinks>
    <hyperlink ref="A131" r:id="rId1" display="http://www.lifeprint.com/asl101/pages-signs/d/drive.htm"/>
    <hyperlink ref="A174" r:id="rId2" display="http://www.lifeprint.com/asl101/pages-signs/d/drive.htm"/>
    <hyperlink ref="A219" r:id="rId3" display="http://www.lifeprint.com/asl101/pages-signs/z/zip.htm"/>
  </hyperlinks>
  <printOptions/>
  <pageMargins left="0.7" right="0.7" top="0.75" bottom="0.75" header="0.3" footer="0.3"/>
  <pageSetup orientation="portrait" paperSize="9"/>
  <tableParts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Lifeprint curriculum: Level 01 vocabulary</dc:title>
  <dc:subject/>
  <dc:creator>Lifeprint</dc:creator>
  <cp:keywords/>
  <dc:description/>
  <cp:lastModifiedBy>Lifeprint</cp:lastModifiedBy>
  <dcterms:created xsi:type="dcterms:W3CDTF">2015-01-21T03:32:32Z</dcterms:created>
  <dcterms:modified xsi:type="dcterms:W3CDTF">2015-01-21T03:47:29Z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