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Level 2 Vocabulary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<sst xmlns="http://schemas.openxmlformats.org/spreadsheetml/2006/main" count="2" uniqueCount="2">
  <si>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HYPERLINK</t>
  </si>
  <si>
    <t>LESSON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</si>
</sst>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8"/>
      <color theme="1"/>
      <name val="Tahoma"/>
      <family val="2"/>
    </font>
    <font>
      <sz val="8"/>
      <color indexed="8"/>
      <name val="Tahoma"/>
      <family val="2"/>
    </font>
    <font>
      <b/>
      <u val="single"/>
      <sz val="8"/>
      <color indexed="30"/>
      <name val="Tahoma"/>
      <family val="2"/>
    </font>
    <font>
      <b/>
      <sz val="10"/>
      <color indexed="30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u val="single"/>
      <sz val="8"/>
      <color rgb="FF0563C1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sz val="18"/>
      <color theme="3"/>
      <name val="Calibri Light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0"/>
      <color rgb="FF0563C1"/>
      <name val="Tahoma"/>
      <family val="2"/>
    </font>
    <font>
      <b/>
      <sz val="10"/>
      <color theme="1"/>
      <name val="Tahoma"/>
      <family val="2"/>
    </font>
    <font>
      <b/>
      <sz val="10"/>
      <color theme="10"/>
      <name val="Tahoma"/>
      <family val="2"/>
    </font>
    <font>
      <b/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9" fillId="0" borderId="10" xfId="52" applyFont="1" applyFill="1" applyBorder="1" applyAlignment="1">
      <alignment horizontal="left" vertical="center" indent="1"/>
    </xf>
    <xf numFmtId="0" fontId="40" fillId="0" borderId="10" xfId="0" applyFont="1" applyFill="1" applyBorder="1" applyAlignment="1">
      <alignment horizontal="center" vertical="center"/>
    </xf>
    <xf numFmtId="0" fontId="41" fillId="0" borderId="10" xfId="52" applyFont="1" applyBorder="1" applyAlignment="1">
      <alignment horizontal="left" vertical="center" indent="1"/>
    </xf>
    <xf numFmtId="0" fontId="42" fillId="0" borderId="10" xfId="0" applyFont="1" applyFill="1" applyBorder="1" applyAlignment="1">
      <alignment horizontal="left" vertical="top" indent="1"/>
    </xf>
    <xf numFmtId="0" fontId="40" fillId="0" borderId="1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63416" displayName="Table163416" ref="A1:B421" comment="" totalsRowShown="0">
  <autoFilter ref="A1:B421"/>
  <tableColumns count="2">
    <tableColumn id="1" name="LESSON"/>
    <tableColumn id="5" name="HYPERLINK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1"/>
  <sheetViews>
    <sheetView tabSelected="1" zoomScalePageLayoutView="0" workbookViewId="0" topLeftCell="A1">
      <selection activeCell="G4" sqref="G4"/>
    </sheetView>
  </sheetViews>
  <sheetFormatPr defaultColWidth="9.33203125" defaultRowHeight="19.5" customHeight="1"/>
  <cols>
    <col min="1" max="1" width="24.66015625" style="0" customWidth="1"/>
    <col min="2" max="2" width="53.66015625" style="0" customWidth="1"/>
  </cols>
  <sheetData>
    <row r="1" spans="1:2" ht="15" customHeight="1">
      <c r="A1" s="5" t="s">
        <v>1</v>
      </c>
      <c r="B1" s="4" t="s">
        <v>0</v>
      </c>
    </row>
    <row r="2" spans="1:2" ht="19.5" customHeight="1">
      <c r="A2" s="2">
        <v>16</v>
      </c>
      <c r="B2" s="1" t="str">
        <f>HYPERLINK("http://www.lifeprint.com/asl101/pages-signs/a/after.htm","AFTER, ACROSS")</f>
        <v>AFTER, ACROSS</v>
      </c>
    </row>
    <row r="3" spans="1:2" ht="19.5" customHeight="1">
      <c r="A3" s="2">
        <v>16</v>
      </c>
      <c r="B3" s="1" t="str">
        <f>HYPERLINK("http://www.lifeprint.com/asl101/pages-signs/a/always.htm","ALWAYS")</f>
        <v>ALWAYS</v>
      </c>
    </row>
    <row r="4" spans="1:2" ht="19.5" customHeight="1">
      <c r="A4" s="2">
        <v>16</v>
      </c>
      <c r="B4" s="1" t="str">
        <f>HYPERLINK("http://www.lifeprint.com/asl101/pages-signs/a/appointment.htm","APPOINTMENT")</f>
        <v>APPOINTMENT</v>
      </c>
    </row>
    <row r="5" spans="1:2" ht="19.5" customHeight="1">
      <c r="A5" s="2">
        <v>16</v>
      </c>
      <c r="B5" s="1" t="str">
        <f>HYPERLINK("http://www.lifeprint.com/asl101/pages-signs/b/before.htm","BEFORE, PRIOR-TO")</f>
        <v>BEFORE, PRIOR-TO</v>
      </c>
    </row>
    <row r="6" spans="1:2" ht="19.5" customHeight="1">
      <c r="A6" s="2">
        <v>16</v>
      </c>
      <c r="B6" s="1" t="str">
        <f>HYPERLINK("http://www.lifeprint.com/asl101/pages-signs/b/best.htm","BEST")</f>
        <v>BEST</v>
      </c>
    </row>
    <row r="7" spans="1:2" ht="19.5" customHeight="1">
      <c r="A7" s="2">
        <v>16</v>
      </c>
      <c r="B7" s="1" t="str">
        <f>HYPERLINK("http://www.lifeprint.com/asl101/pages-signs/b/better.htm","BETTER")</f>
        <v>BETTER</v>
      </c>
    </row>
    <row r="8" spans="1:2" ht="19.5" customHeight="1">
      <c r="A8" s="2">
        <v>16</v>
      </c>
      <c r="B8" s="1" t="str">
        <f>HYPERLINK("http://www.lifeprint.com/asl101/pages-signs/d/do.htm","DO, ACTION")</f>
        <v>DO, ACTION</v>
      </c>
    </row>
    <row r="9" spans="1:2" ht="19.5" customHeight="1">
      <c r="A9" s="2">
        <v>16</v>
      </c>
      <c r="B9" s="1" t="str">
        <f>HYPERLINK("http://www.lifeprint.com/asl101/pages-signs/e/end.htm","END")</f>
        <v>END</v>
      </c>
    </row>
    <row r="10" spans="1:2" ht="19.5" customHeight="1">
      <c r="A10" s="2">
        <v>16</v>
      </c>
      <c r="B10" s="1" t="str">
        <f>HYPERLINK("http://www.lifeprint.com/asl101/pages-signs/f/few.htm","FEW")</f>
        <v>FEW</v>
      </c>
    </row>
    <row r="11" spans="1:2" ht="19.5" customHeight="1">
      <c r="A11" s="2">
        <v>16</v>
      </c>
      <c r="B11" s="1" t="str">
        <f>HYPERLINK("http://www.lifeprint.com/asl101/pages-signs/f/first.htm","FIRST")</f>
        <v>FIRST</v>
      </c>
    </row>
    <row r="12" spans="1:2" ht="19.5" customHeight="1">
      <c r="A12" s="2">
        <v>16</v>
      </c>
      <c r="B12" s="1" t="str">
        <f>HYPERLINK("http://www.lifeprint.com/asl101/pages-signs/f/from-now-on.htm","FROM NOW ON, FROM THEN ON")</f>
        <v>FROM NOW ON, FROM THEN ON</v>
      </c>
    </row>
    <row r="13" spans="1:2" ht="19.5" customHeight="1">
      <c r="A13" s="2">
        <v>16</v>
      </c>
      <c r="B13" s="1" t="str">
        <f>HYPERLINK("http://www.lifeprint.com/asl101/pages-signs/h/hour.htm","HALF-HOUR, ½ HOUR")</f>
        <v>HALF-HOUR, ½ HOUR</v>
      </c>
    </row>
    <row r="14" spans="1:2" ht="19.5" customHeight="1">
      <c r="A14" s="2">
        <v>16</v>
      </c>
      <c r="B14" s="1" t="str">
        <f>HYPERLINK("http://www.lifeprint.com/asl101/pages-signs/l/last.htm","LAST")</f>
        <v>LAST</v>
      </c>
    </row>
    <row r="15" spans="1:2" ht="19.5" customHeight="1">
      <c r="A15" s="2">
        <v>16</v>
      </c>
      <c r="B15" s="1" t="str">
        <f>HYPERLINK("http://www.lifeprint.com/asl101/pages-signs/l/late.htm","LATE")</f>
        <v>LATE</v>
      </c>
    </row>
    <row r="16" spans="1:2" ht="19.5" customHeight="1">
      <c r="A16" s="2">
        <v>16</v>
      </c>
      <c r="B16" s="1" t="str">
        <f>HYPERLINK("http://www.lifeprint.com/asl101/pages-signs/l/later.htm","LATER")</f>
        <v>LATER</v>
      </c>
    </row>
    <row r="17" spans="1:2" ht="19.5" customHeight="1">
      <c r="A17" s="2">
        <v>16</v>
      </c>
      <c r="B17" s="1" t="str">
        <f>HYPERLINK("http://www.lifeprint.com/asl101/pages-signs/l/look.htm","LOOK")</f>
        <v>LOOK</v>
      </c>
    </row>
    <row r="18" spans="1:2" ht="19.5" customHeight="1">
      <c r="A18" s="2">
        <v>16</v>
      </c>
      <c r="B18" s="1" t="str">
        <f>HYPERLINK("http://www.lifeprint.com/asl101/pages-signs/s/see.htm","LOOK-AT")</f>
        <v>LOOK-AT</v>
      </c>
    </row>
    <row r="19" spans="1:2" ht="19.5" customHeight="1">
      <c r="A19" s="2">
        <v>16</v>
      </c>
      <c r="B19" s="1" t="str">
        <f>HYPERLINK("http://www.lifeprint.com/asl101/pages-signs/m/middle.htm","MIDDLE, CENTER")</f>
        <v>MIDDLE, CENTER</v>
      </c>
    </row>
    <row r="20" spans="1:2" ht="19.5" customHeight="1">
      <c r="A20" s="2">
        <v>16</v>
      </c>
      <c r="B20" s="1" t="str">
        <f>HYPERLINK("http://www.lifeprint.com/asl101/pages-signs/m/midnight.htm","MIDNIGHT")</f>
        <v>MIDNIGHT</v>
      </c>
    </row>
    <row r="21" spans="1:2" ht="19.5" customHeight="1">
      <c r="A21" s="2">
        <v>16</v>
      </c>
      <c r="B21" s="1" t="str">
        <f>HYPERLINK("http://www.lifeprint.com/asl101/pages-signs/m/most.htm","MOST")</f>
        <v>MOST</v>
      </c>
    </row>
    <row r="22" spans="1:2" ht="19.5" customHeight="1">
      <c r="A22" s="2">
        <v>16</v>
      </c>
      <c r="B22" s="1" t="str">
        <f>HYPERLINK("http://www.lifeprint.com/asl101/pages-signs/n/next.htm","NEXT")</f>
        <v>NEXT</v>
      </c>
    </row>
    <row r="23" spans="1:2" ht="19.5" customHeight="1">
      <c r="A23" s="2">
        <v>16</v>
      </c>
      <c r="B23" s="1" t="str">
        <f>HYPERLINK("http://www.lifeprint.com/asl101/pages-signs/n/not-yet.htm","NOT-YET")</f>
        <v>NOT-YET</v>
      </c>
    </row>
    <row r="24" spans="1:2" ht="19.5" customHeight="1">
      <c r="A24" s="2">
        <v>16</v>
      </c>
      <c r="B24" s="1" t="str">
        <f>HYPERLINK("http://www.lifeprint.com/asl101/pages-signs/o/often.htm","OFTEN")</f>
        <v>OFTEN</v>
      </c>
    </row>
    <row r="25" spans="1:2" ht="19.5" customHeight="1">
      <c r="A25" s="2">
        <v>16</v>
      </c>
      <c r="B25" s="1" t="str">
        <f>HYPERLINK("http://www.lifeprint.com/asl101/pages-signs/p/past.htm","PAST, BEFORE")</f>
        <v>PAST, BEFORE</v>
      </c>
    </row>
    <row r="26" spans="1:2" ht="19.5" customHeight="1">
      <c r="A26" s="2">
        <v>16</v>
      </c>
      <c r="B26" s="1" t="str">
        <f>HYPERLINK("http://www.lifeprint.com/asl101/pages-signs/r/recent.htm","RECENT")</f>
        <v>RECENT</v>
      </c>
    </row>
    <row r="27" spans="1:2" ht="19.5" customHeight="1">
      <c r="A27" s="2">
        <v>16</v>
      </c>
      <c r="B27" s="1" t="str">
        <f>HYPERLINK("http://www.lifeprint.com/asl101/pages-signs/s/see.htm","SEE")</f>
        <v>SEE</v>
      </c>
    </row>
    <row r="28" spans="1:2" ht="19.5" customHeight="1">
      <c r="A28" s="2">
        <v>16</v>
      </c>
      <c r="B28" s="1" t="str">
        <f>HYPERLINK("http://www.lifeprint.com/asl101/pages-signs/s/soon.htm","SOON")</f>
        <v>SOON</v>
      </c>
    </row>
    <row r="29" spans="1:2" ht="19.5" customHeight="1">
      <c r="A29" s="2">
        <v>16</v>
      </c>
      <c r="B29" s="1" t="str">
        <f>HYPERLINK("http://www.lifeprint.com/asl101/pages-signs/s/see.htm","WATCH, OBSERVE")</f>
        <v>WATCH, OBSERVE</v>
      </c>
    </row>
    <row r="30" spans="1:2" ht="19.5" customHeight="1">
      <c r="A30" s="2">
        <v>16</v>
      </c>
      <c r="B30" s="1" t="str">
        <f>HYPERLINK("http://www.lifeprint.com/asl101/pages-signs/w/weekend.htm","WEEKEND")</f>
        <v>WEEKEND</v>
      </c>
    </row>
    <row r="31" spans="1:2" ht="19.5" customHeight="1">
      <c r="A31" s="2">
        <v>16</v>
      </c>
      <c r="B31" s="1" t="str">
        <f>HYPERLINK("http://www.lifeprint.com/asl101/pages-signs/d/do-do.htm","what-DO, DO-what?")</f>
        <v>what-DO, DO-what?</v>
      </c>
    </row>
    <row r="32" spans="1:2" ht="19.5" customHeight="1">
      <c r="A32" s="2">
        <v>17</v>
      </c>
      <c r="B32" s="1" t="str">
        <f>HYPERLINK("http://www.lifeprint.com/asl101/pages-signs/a/a-lot.htm","A-LOT, MUCH")</f>
        <v>A-LOT, MUCH</v>
      </c>
    </row>
    <row r="33" spans="1:2" ht="19.5" customHeight="1">
      <c r="A33" s="2">
        <v>17</v>
      </c>
      <c r="B33" s="1" t="str">
        <f>HYPERLINK("http://www.lifeprint.com/asl101/pages-signs/b/banana.htm","BANANA")</f>
        <v>BANANA</v>
      </c>
    </row>
    <row r="34" spans="1:2" ht="19.5" customHeight="1">
      <c r="A34" s="2">
        <v>17</v>
      </c>
      <c r="B34" s="1" t="str">
        <f>HYPERLINK("http://www.lifeprint.com/asl101/pages-signs/b/beer.htm","BEER")</f>
        <v>BEER</v>
      </c>
    </row>
    <row r="35" spans="1:2" ht="19.5" customHeight="1">
      <c r="A35" s="2">
        <v>17</v>
      </c>
      <c r="B35" s="1" t="str">
        <f>HYPERLINK("http://www.lifeprint.com/asl101/pages-signs/b/breakfast.htm","BREAKFAST")</f>
        <v>BREAKFAST</v>
      </c>
    </row>
    <row r="36" spans="1:2" ht="19.5" customHeight="1">
      <c r="A36" s="2">
        <v>17</v>
      </c>
      <c r="B36" s="1" t="str">
        <f>HYPERLINK("http://www.lifeprint.com/asl101/pages-signs/c/cup.htm","CUP")</f>
        <v>CUP</v>
      </c>
    </row>
    <row r="37" spans="1:2" ht="19.5" customHeight="1">
      <c r="A37" s="2">
        <v>17</v>
      </c>
      <c r="B37" s="1" t="str">
        <f>HYPERLINK("http://www.lifeprint.com/asl101/pages-signs/d/dinner.htm","DINNER")</f>
        <v>DINNER</v>
      </c>
    </row>
    <row r="38" spans="1:2" ht="19.5" customHeight="1">
      <c r="A38" s="2">
        <v>17</v>
      </c>
      <c r="B38" s="1" t="str">
        <f>HYPERLINK("http://www.lifeprint.com/asl101/pages-signs/d/dish.htm","DISH, PLATE")</f>
        <v>DISH, PLATE</v>
      </c>
    </row>
    <row r="39" spans="1:2" ht="19.5" customHeight="1">
      <c r="A39" s="2">
        <v>17</v>
      </c>
      <c r="B39" s="1" t="str">
        <f>HYPERLINK("http://www.lifeprint.com/asl101/pages-signs/f/finish.htm","FINISH")</f>
        <v>FINISH</v>
      </c>
    </row>
    <row r="40" spans="1:2" ht="19.5" customHeight="1">
      <c r="A40" s="2">
        <v>17</v>
      </c>
      <c r="B40" s="1" t="str">
        <f>HYPERLINK("http://www.lifeprint.com/asl101/pages-signs/f/frenchfries.htm","FRENCH-FRIES")</f>
        <v>FRENCH-FRIES</v>
      </c>
    </row>
    <row r="41" spans="1:2" ht="19.5" customHeight="1">
      <c r="A41" s="2">
        <v>17</v>
      </c>
      <c r="B41" s="1" t="str">
        <f>HYPERLINK("http://www.lifeprint.com/asl101/pages-signs/f/frenchtoast.htm","FRENCH-TOAST")</f>
        <v>FRENCH-TOAST</v>
      </c>
    </row>
    <row r="42" spans="1:2" ht="19.5" customHeight="1">
      <c r="A42" s="2">
        <v>17</v>
      </c>
      <c r="B42" s="1" t="str">
        <f>HYPERLINK("http://www.lifeprint.com/asl101/pages-signs/g/grapes.htm","GRAPES")</f>
        <v>GRAPES</v>
      </c>
    </row>
    <row r="43" spans="1:2" ht="19.5" customHeight="1">
      <c r="A43" s="2">
        <v>17</v>
      </c>
      <c r="B43" s="1" t="str">
        <f>HYPERLINK("http://www.lifeprint.com/asl101/pages-signs/k/ketchup.htm","KETCHUP")</f>
        <v>KETCHUP</v>
      </c>
    </row>
    <row r="44" spans="1:2" ht="19.5" customHeight="1">
      <c r="A44" s="2">
        <v>17</v>
      </c>
      <c r="B44" s="1" t="str">
        <f>HYPERLINK("http://www.lifeprint.com/asl101/pages-signs/l/lunch.htm","LUNCH")</f>
        <v>LUNCH</v>
      </c>
    </row>
    <row r="45" spans="1:2" ht="19.5" customHeight="1">
      <c r="A45" s="2">
        <v>17</v>
      </c>
      <c r="B45" s="1" t="str">
        <f>HYPERLINK("http://www.lifeprint.com/asl101/pages-signs/m/mayonnaise.htm","MAYONNAISE")</f>
        <v>MAYONNAISE</v>
      </c>
    </row>
    <row r="46" spans="1:2" ht="19.5" customHeight="1">
      <c r="A46" s="2">
        <v>17</v>
      </c>
      <c r="B46" s="1" t="str">
        <f>HYPERLINK("http://www.lifeprint.com/asl101/pages-signs/m/mustard.htm","MUSTARD")</f>
        <v>MUSTARD</v>
      </c>
    </row>
    <row r="47" spans="1:2" ht="19.5" customHeight="1">
      <c r="A47" s="2">
        <v>17</v>
      </c>
      <c r="B47" s="1" t="str">
        <f>HYPERLINK("http://www.lifeprint.com/asl101/pages-signs/n/now.htm","NOW")</f>
        <v>NOW</v>
      </c>
    </row>
    <row r="48" spans="1:2" ht="19.5" customHeight="1">
      <c r="A48" s="2">
        <v>17</v>
      </c>
      <c r="B48" s="1" t="str">
        <f>HYPERLINK("http://www.lifeprint.com/asl101/pages-signs/p/pancake.htm","PANCAKE")</f>
        <v>PANCAKE</v>
      </c>
    </row>
    <row r="49" spans="1:2" ht="19.5" customHeight="1">
      <c r="A49" s="2">
        <v>17</v>
      </c>
      <c r="B49" s="1" t="str">
        <f>HYPERLINK("http://www.lifeprint.com/asl101/pages-signs/p/pepper.htm","PEPPER")</f>
        <v>PEPPER</v>
      </c>
    </row>
    <row r="50" spans="1:2" ht="19.5" customHeight="1">
      <c r="A50" s="2">
        <v>17</v>
      </c>
      <c r="B50" s="1" t="str">
        <f>HYPERLINK("http://www.lifeprint.com/asl101/pages-signs/p/pickle.htm","PICKLE")</f>
        <v>PICKLE</v>
      </c>
    </row>
    <row r="51" spans="1:2" ht="19.5" customHeight="1">
      <c r="A51" s="2">
        <v>17</v>
      </c>
      <c r="B51" s="1" t="str">
        <f>HYPERLINK("http://www.lifeprint.com/asl101/pages-signs/p/pop.htm","POP, SODA")</f>
        <v>POP, SODA</v>
      </c>
    </row>
    <row r="52" spans="1:2" ht="19.5" customHeight="1">
      <c r="A52" s="2">
        <v>17</v>
      </c>
      <c r="B52" s="1" t="str">
        <f>HYPERLINK("http://www.lifeprint.com/asl101/pages-signs/s/salad.htm","SALAD")</f>
        <v>SALAD</v>
      </c>
    </row>
    <row r="53" spans="1:2" ht="19.5" customHeight="1">
      <c r="A53" s="2">
        <v>17</v>
      </c>
      <c r="B53" s="1" t="str">
        <f>HYPERLINK("http://www.lifeprint.com/asl101/pages-signs/s/salt.htm","SALT")</f>
        <v>SALT</v>
      </c>
    </row>
    <row r="54" spans="1:2" ht="19.5" customHeight="1">
      <c r="A54" s="2">
        <v>17</v>
      </c>
      <c r="B54" s="1" t="str">
        <f>HYPERLINK("http://www.lifeprint.com/asl101/pages-signs/s/sink.htm","SINK")</f>
        <v>SINK</v>
      </c>
    </row>
    <row r="55" spans="1:2" ht="19.5" customHeight="1">
      <c r="A55" s="2">
        <v>17</v>
      </c>
      <c r="B55" s="1" t="str">
        <f>HYPERLINK("http://www.lifeprint.com/asl101/pages-signs/s/soap.htm","SOAP")</f>
        <v>SOAP</v>
      </c>
    </row>
    <row r="56" spans="1:2" ht="19.5" customHeight="1">
      <c r="A56" s="2">
        <v>17</v>
      </c>
      <c r="B56" s="1" t="str">
        <f>HYPERLINK("http://www.lifeprint.com/asl101/pages-signs/s/soup.htm","SOUP")</f>
        <v>SOUP</v>
      </c>
    </row>
    <row r="57" spans="1:2" ht="19.5" customHeight="1">
      <c r="A57" s="2">
        <v>17</v>
      </c>
      <c r="B57" s="1" t="str">
        <f>HYPERLINK("http://www.lifeprint.com/asl101/pages-signs/u/use.htm","USE, WEAR")</f>
        <v>USE, WEAR</v>
      </c>
    </row>
    <row r="58" spans="1:2" ht="19.5" customHeight="1">
      <c r="A58" s="2">
        <v>17</v>
      </c>
      <c r="B58" s="1" t="str">
        <f>HYPERLINK("http://www.lifeprint.com/asl101/pages-signs/w/want.htm","WANT")</f>
        <v>WANT</v>
      </c>
    </row>
    <row r="59" spans="1:2" ht="19.5" customHeight="1">
      <c r="A59" s="2">
        <v>17</v>
      </c>
      <c r="B59" s="1" t="str">
        <f>HYPERLINK("http://www.lifeprint.com/asl101/pages-signs/w/which.htm","WHICH")</f>
        <v>WHICH</v>
      </c>
    </row>
    <row r="60" spans="1:2" ht="19.5" customHeight="1">
      <c r="A60" s="2">
        <v>17</v>
      </c>
      <c r="B60" s="1" t="str">
        <f>HYPERLINK("http://www.lifeprint.com/asl101/pages-signs/y/yesterday.htm","YESTERDAY")</f>
        <v>YESTERDAY</v>
      </c>
    </row>
    <row r="61" spans="1:2" ht="19.5" customHeight="1">
      <c r="A61" s="2">
        <v>18</v>
      </c>
      <c r="B61" s="1" t="str">
        <f>HYPERLINK("http://www.lifeprint.com/asl101/pages-signs/c/crash.htm","ACCIDENT, CRASH")</f>
        <v>ACCIDENT, CRASH</v>
      </c>
    </row>
    <row r="62" spans="1:2" ht="19.5" customHeight="1">
      <c r="A62" s="2">
        <v>18</v>
      </c>
      <c r="B62" s="1" t="str">
        <f>HYPERLINK("http://www.lifeprint.com/asl101/pages-signs/a/airplane.htm","AIRPLANE")</f>
        <v>AIRPLANE</v>
      </c>
    </row>
    <row r="63" spans="1:2" ht="19.5" customHeight="1">
      <c r="A63" s="2">
        <v>18</v>
      </c>
      <c r="B63" s="1" t="str">
        <f>HYPERLINK("http://www.lifeprint.com/asl101/pages-signs/b/bicycle.htm","BICYCLE, BIKE")</f>
        <v>BICYCLE, BIKE</v>
      </c>
    </row>
    <row r="64" spans="1:2" ht="19.5" customHeight="1">
      <c r="A64" s="2">
        <v>18</v>
      </c>
      <c r="B64" s="1" t="str">
        <f>HYPERLINK("http://www.lifeprint.com/asl101/pages-signs/b/boat.htm","BOAT")</f>
        <v>BOAT</v>
      </c>
    </row>
    <row r="65" spans="1:2" ht="19.5" customHeight="1">
      <c r="A65" s="2">
        <v>18</v>
      </c>
      <c r="B65" s="1" t="str">
        <f>HYPERLINK("http://www.lifeprint.com/asl101/pages-signs/b/build.htm","BUILD, BUILDING")</f>
        <v>BUILD, BUILDING</v>
      </c>
    </row>
    <row r="66" spans="1:2" ht="19.5" customHeight="1">
      <c r="A66" s="2">
        <v>18</v>
      </c>
      <c r="B66" s="1" t="str">
        <f>HYPERLINK("http://www.lifeprint.com/asl101/pages-signs/c/cl3.htm","CL:3 (classifier)")</f>
        <v>CL:3 (classifier)</v>
      </c>
    </row>
    <row r="67" spans="1:2" ht="19.5" customHeight="1">
      <c r="A67" s="2">
        <v>18</v>
      </c>
      <c r="B67" s="1" t="str">
        <f>HYPERLINK("http://www.lifeprint.com/asl101/pages-signs/e/elevator.htm","ELEVATOR")</f>
        <v>ELEVATOR</v>
      </c>
    </row>
    <row r="68" spans="1:2" ht="19.5" customHeight="1">
      <c r="A68" s="2">
        <v>18</v>
      </c>
      <c r="B68" s="1" t="str">
        <f>HYPERLINK("http://www.lifeprint.com/asl101/pages-signs/e/enjoy.htm","ENJOY")</f>
        <v>ENJOY</v>
      </c>
    </row>
    <row r="69" spans="1:2" ht="19.5" customHeight="1">
      <c r="A69" s="2">
        <v>18</v>
      </c>
      <c r="B69" s="1" t="str">
        <f>HYPERLINK("http://www.lifeprint.com/asl101/pages-signs/f/find.htm","FIND, PICK-UP")</f>
        <v>FIND, PICK-UP</v>
      </c>
    </row>
    <row r="70" spans="1:2" ht="19.5" customHeight="1">
      <c r="A70" s="2">
        <v>18</v>
      </c>
      <c r="B70" s="1" t="str">
        <f>HYPERLINK("http://www.lifeprint.com/asl101/pages-signs/f/fly.htm","FLY")</f>
        <v>FLY</v>
      </c>
    </row>
    <row r="71" spans="1:2" ht="19.5" customHeight="1">
      <c r="A71" s="2">
        <v>18</v>
      </c>
      <c r="B71" s="1" t="str">
        <f>HYPERLINK("http://www.lifeprint.com/asl101/pages-signs/f/fun.htm","FUN")</f>
        <v>FUN</v>
      </c>
    </row>
    <row r="72" spans="1:2" ht="19.5" customHeight="1">
      <c r="A72" s="2">
        <v>18</v>
      </c>
      <c r="B72" s="1" t="str">
        <f>HYPERLINK("http://www.lifeprint.com/asl101/pages-signs/g/garage.htm","GARAGE")</f>
        <v>GARAGE</v>
      </c>
    </row>
    <row r="73" spans="1:2" ht="19.5" customHeight="1">
      <c r="A73" s="2">
        <v>18</v>
      </c>
      <c r="B73" s="1" t="str">
        <f>HYPERLINK("http://www.lifeprint.com/asl101/pages-signs/r/ride.htm","GET-IN")</f>
        <v>GET-IN</v>
      </c>
    </row>
    <row r="74" spans="1:2" ht="19.5" customHeight="1">
      <c r="A74" s="2">
        <v>18</v>
      </c>
      <c r="B74" s="1" t="str">
        <f>HYPERLINK("http://www.lifeprint.com/asl101/pages-signs/g/get-on.htm","GET-ON")</f>
        <v>GET-ON</v>
      </c>
    </row>
    <row r="75" spans="1:2" ht="19.5" customHeight="1">
      <c r="A75" s="2">
        <v>18</v>
      </c>
      <c r="B75" s="1" t="str">
        <f>HYPERLINK("http://www.lifeprint.com/asl101/pages-signs/h/helicopter.htm","HELICOPTER")</f>
        <v>HELICOPTER</v>
      </c>
    </row>
    <row r="76" spans="1:2" ht="19.5" customHeight="1">
      <c r="A76" s="2">
        <v>18</v>
      </c>
      <c r="B76" s="1" t="str">
        <f>HYPERLINK("http://www.lifeprint.com/asl101/pages-signs/k/key.htm","KEYS")</f>
        <v>KEYS</v>
      </c>
    </row>
    <row r="77" spans="1:2" ht="19.5" customHeight="1">
      <c r="A77" s="2">
        <v>18</v>
      </c>
      <c r="B77" s="1" t="str">
        <f>HYPERLINK("http://www.lifeprint.com/asl101/pages-signs/l/leave.htm","LEAVE, DEPART")</f>
        <v>LEAVE, DEPART</v>
      </c>
    </row>
    <row r="78" spans="1:2" ht="19.5" customHeight="1">
      <c r="A78" s="2">
        <v>18</v>
      </c>
      <c r="B78" s="1" t="str">
        <f>HYPERLINK("http://www.lifeprint.com/asl101/pages-signs/l/leave.htm","LEAVE-BEHIND, ABANDON, REMAINDER")</f>
        <v>LEAVE-BEHIND, ABANDON, REMAINDER</v>
      </c>
    </row>
    <row r="79" spans="1:2" ht="19.5" customHeight="1">
      <c r="A79" s="2">
        <v>18</v>
      </c>
      <c r="B79" s="1" t="str">
        <f>HYPERLINK("http://www.lifeprint.com/asl101/pages-signs/l/lose.htm","LOST, LOSE")</f>
        <v>LOST, LOSE</v>
      </c>
    </row>
    <row r="80" spans="1:2" ht="19.5" customHeight="1">
      <c r="A80" s="2">
        <v>18</v>
      </c>
      <c r="B80" s="1" t="str">
        <f>HYPERLINK("http://www.lifeprint.com/asl101/pages-signs/m/motorcycle.htm","MOTORCYCLE")</f>
        <v>MOTORCYCLE</v>
      </c>
    </row>
    <row r="81" spans="1:2" ht="19.5" customHeight="1">
      <c r="A81" s="2">
        <v>18</v>
      </c>
      <c r="B81" s="1" t="str">
        <f>HYPERLINK("http://www.lifeprint.com/asl101/pages-signs/p/practice.htm","PRACTICE, TRAINING")</f>
        <v>PRACTICE, TRAINING</v>
      </c>
    </row>
    <row r="82" spans="1:2" ht="19.5" customHeight="1">
      <c r="A82" s="2">
        <v>18</v>
      </c>
      <c r="B82" s="1" t="str">
        <f>HYPERLINK("http://www.lifeprint.com/asl101/pages-signs/b/bicycle.htm","RIDE-BIKE")</f>
        <v>RIDE-BIKE</v>
      </c>
    </row>
    <row r="83" spans="1:2" ht="19.5" customHeight="1">
      <c r="A83" s="2">
        <v>18</v>
      </c>
      <c r="B83" s="1" t="str">
        <f>HYPERLINK("http://www.lifeprint.com/asl101/pages-signs/r/ride.htm","RIDE-IN")</f>
        <v>RIDE-IN</v>
      </c>
    </row>
    <row r="84" spans="1:2" ht="19.5" customHeight="1">
      <c r="A84" s="2">
        <v>18</v>
      </c>
      <c r="B84" s="1" t="str">
        <f>HYPERLINK("http://www.lifeprint.com/asl101/pages-signs/r/ride.htm","RIDE-ON")</f>
        <v>RIDE-ON</v>
      </c>
    </row>
    <row r="85" spans="1:2" ht="19.5" customHeight="1">
      <c r="A85" s="2">
        <v>18</v>
      </c>
      <c r="B85" s="1" t="str">
        <f>HYPERLINK("http://www.lifeprint.com/asl101/pages-signs/r/rocket.htm","ROCKET")</f>
        <v>ROCKET</v>
      </c>
    </row>
    <row r="86" spans="1:2" ht="19.5" customHeight="1">
      <c r="A86" s="2">
        <v>18</v>
      </c>
      <c r="B86" s="1" t="str">
        <f>HYPERLINK("http://www.lifeprint.com/asl101/pages-signs/s/search.htm","SEARCH, LOOK-FOR")</f>
        <v>SEARCH, LOOK-FOR</v>
      </c>
    </row>
    <row r="87" spans="1:2" ht="19.5" customHeight="1">
      <c r="A87" s="2">
        <v>18</v>
      </c>
      <c r="B87" s="1" t="str">
        <f>HYPERLINK("http://www.lifeprint.com/asl101/pages-signs/s/self.htm","SELF")</f>
        <v>SELF</v>
      </c>
    </row>
    <row r="88" spans="1:2" ht="19.5" customHeight="1">
      <c r="A88" s="2">
        <v>18</v>
      </c>
      <c r="B88" s="1" t="str">
        <f>HYPERLINK("http://www.lifeprint.com/asl101/pages-signs/s/subway.htm","SUBWAY")</f>
        <v>SUBWAY</v>
      </c>
    </row>
    <row r="89" spans="1:2" ht="19.5" customHeight="1">
      <c r="A89" s="2">
        <v>18</v>
      </c>
      <c r="B89" s="1" t="str">
        <f>HYPERLINK("http://www.lifeprint.com/asl101/pages-signs/t/ticket.htm","TICKET, GIVE-TICKET")</f>
        <v>TICKET, GIVE-TICKET</v>
      </c>
    </row>
    <row r="90" spans="1:2" ht="19.5" customHeight="1">
      <c r="A90" s="2">
        <v>18</v>
      </c>
      <c r="B90" s="1" t="str">
        <f>HYPERLINK("http://www.lifeprint.com/asl101/pages-signs/t/train.htm","TRAIN")</f>
        <v>TRAIN</v>
      </c>
    </row>
    <row r="91" spans="1:2" ht="19.5" customHeight="1">
      <c r="A91" s="2">
        <v>18</v>
      </c>
      <c r="B91" s="1" t="str">
        <f>HYPERLINK("http://www.lifeprint.com/asl101/pages-signs/t/travel.htm","TRAVEL, TRIP")</f>
        <v>TRAVEL, TRIP</v>
      </c>
    </row>
    <row r="92" spans="1:2" ht="19.5" customHeight="1">
      <c r="A92" s="2">
        <v>18</v>
      </c>
      <c r="B92" s="1" t="str">
        <f>HYPERLINK("http://www.lifeprint.com/asl101/pages-signs/t/truck.htm","TRUCK")</f>
        <v>TRUCK</v>
      </c>
    </row>
    <row r="93" spans="1:2" ht="19.5" customHeight="1">
      <c r="A93" s="2">
        <v>18</v>
      </c>
      <c r="B93" s="1" t="str">
        <f>HYPERLINK("http://www.lifeprint.com/asl101/pages-signs/t/truck.htm","TRUCK")</f>
        <v>TRUCK</v>
      </c>
    </row>
    <row r="94" spans="1:2" ht="19.5" customHeight="1">
      <c r="A94" s="2">
        <v>19</v>
      </c>
      <c r="B94" s="1" t="str">
        <f>HYPERLINK("http://www.lifeprint.com/asl101/pages-signs/a/afraid.htm","AFRAID, SCARED")</f>
        <v>AFRAID, SCARED</v>
      </c>
    </row>
    <row r="95" spans="1:2" ht="19.5" customHeight="1">
      <c r="A95" s="2">
        <v>19</v>
      </c>
      <c r="B95" s="1" t="str">
        <f>HYPERLINK("http://www.lifeprint.com/asl101/pages-signs/b/bored.htm","BORED, BORING")</f>
        <v>BORED, BORING</v>
      </c>
    </row>
    <row r="96" spans="1:2" ht="19.5" customHeight="1">
      <c r="A96" s="2">
        <v>19</v>
      </c>
      <c r="B96" s="1" t="str">
        <f>HYPERLINK("http://www.lifeprint.com/asl101/pages-signs/b/brave.htm","BRAVE, COURAGE")</f>
        <v>BRAVE, COURAGE</v>
      </c>
    </row>
    <row r="97" spans="1:2" ht="19.5" customHeight="1">
      <c r="A97" s="2">
        <v>19</v>
      </c>
      <c r="B97" s="1" t="str">
        <f>HYPERLINK("http://www.lifeprint.com/asl101/pages-signs/c/chat.htm","CHAT, CHAT-WITH")</f>
        <v>CHAT, CHAT-WITH</v>
      </c>
    </row>
    <row r="98" spans="1:2" ht="19.5" customHeight="1">
      <c r="A98" s="2">
        <v>19</v>
      </c>
      <c r="B98" s="1" t="str">
        <f>HYPERLINK("http://www.lifeprint.com/asl101/pages-signs/e/embarrassed.htm","EMBARRASSED")</f>
        <v>EMBARRASSED</v>
      </c>
    </row>
    <row r="99" spans="1:2" ht="19.5" customHeight="1">
      <c r="A99" s="2">
        <v>19</v>
      </c>
      <c r="B99" s="1" t="str">
        <f>HYPERLINK("http://www.lifeprint.com/asl101/pages-signs/f/friendly.htm","FRIENDLY, CHEERFUL")</f>
        <v>FRIENDLY, CHEERFUL</v>
      </c>
    </row>
    <row r="100" spans="1:2" ht="19.5" customHeight="1">
      <c r="A100" s="2">
        <v>19</v>
      </c>
      <c r="B100" s="1" t="str">
        <f>HYPERLINK("http://www.lifeprint.com/asl101/pages-signs/f/frustrated.htm","FRUSTRATED")</f>
        <v>FRUSTRATED</v>
      </c>
    </row>
    <row r="101" spans="1:2" ht="19.5" customHeight="1">
      <c r="A101" s="2">
        <v>19</v>
      </c>
      <c r="B101" s="1" t="str">
        <f>HYPERLINK("http://www.lifeprint.com/asl101/pages-signs/h/happy.htm","HAPPY")</f>
        <v>HAPPY</v>
      </c>
    </row>
    <row r="102" spans="1:2" ht="19.5" customHeight="1">
      <c r="A102" s="2">
        <v>19</v>
      </c>
      <c r="B102" s="1" t="str">
        <f>HYPERLINK("http://www.lifeprint.com/asl101/pages-signs/i/insult.htm","INSULT")</f>
        <v>INSULT</v>
      </c>
    </row>
    <row r="103" spans="1:2" ht="19.5" customHeight="1">
      <c r="A103" s="2">
        <v>19</v>
      </c>
      <c r="B103" s="1" t="str">
        <f>HYPERLINK("http://www.lifeprint.com/asl101/pages-signs/i/interesting.htm","INTERESTING")</f>
        <v>INTERESTING</v>
      </c>
    </row>
    <row r="104" spans="1:2" ht="19.5" customHeight="1">
      <c r="A104" s="2">
        <v>19</v>
      </c>
      <c r="B104" s="1" t="str">
        <f>HYPERLINK("http://www.lifeprint.com/asl101/pages-signs/j/jealous.htm","JEALOUS")</f>
        <v>JEALOUS</v>
      </c>
    </row>
    <row r="105" spans="1:2" ht="19.5" customHeight="1">
      <c r="A105" s="2">
        <v>19</v>
      </c>
      <c r="B105" s="1" t="str">
        <f>HYPERLINK("http://www.lifeprint.com/asl101/pages-signs/l/lonely.htm","LONELY")</f>
        <v>LONELY</v>
      </c>
    </row>
    <row r="106" spans="1:2" ht="19.5" customHeight="1">
      <c r="A106" s="2">
        <v>19</v>
      </c>
      <c r="B106" s="1" t="str">
        <f>HYPERLINK("http://www.lifeprint.com/asl101/pages-signs/m/mad.htm","MAD")</f>
        <v>MAD</v>
      </c>
    </row>
    <row r="107" spans="1:2" ht="19.5" customHeight="1">
      <c r="A107" s="2">
        <v>19</v>
      </c>
      <c r="B107" s="1" t="str">
        <f>HYPERLINK("http://www.lifeprint.com/asl101/pages-signs/m/mean.htm","MEAN, CRUEL")</f>
        <v>MEAN, CRUEL</v>
      </c>
    </row>
    <row r="108" spans="1:2" ht="19.5" customHeight="1">
      <c r="A108" s="2">
        <v>19</v>
      </c>
      <c r="B108" s="1" t="str">
        <f>HYPERLINK("http://www.lifeprint.com/asl101/pages-signs/m/meaning.htm","MEANING, PURPOSE")</f>
        <v>MEANING, PURPOSE</v>
      </c>
    </row>
    <row r="109" spans="1:2" ht="19.5" customHeight="1">
      <c r="A109" s="2">
        <v>19</v>
      </c>
      <c r="B109" s="1" t="str">
        <f>HYPERLINK("http://www.lifeprint.com/asl101/pages-signs/n/nervous.htm","NERVOUS")</f>
        <v>NERVOUS</v>
      </c>
    </row>
    <row r="110" spans="1:2" ht="19.5" customHeight="1">
      <c r="A110" s="2">
        <v>19</v>
      </c>
      <c r="B110" s="1" t="str">
        <f>HYPERLINK("http://www.lifeprint.com/asl101/pages-signs/n/numbers1-10.htm","ONE, 1")</f>
        <v>ONE, 1</v>
      </c>
    </row>
    <row r="111" spans="1:2" ht="19.5" customHeight="1">
      <c r="A111" s="2">
        <v>19</v>
      </c>
      <c r="B111" s="1" t="str">
        <f>HYPERLINK("http://www.lifeprint.com/asl101/pages-signs/p/proud.htm","PROUD")</f>
        <v>PROUD</v>
      </c>
    </row>
    <row r="112" spans="1:2" ht="19.5" customHeight="1">
      <c r="A112" s="2">
        <v>19</v>
      </c>
      <c r="B112" s="1" t="str">
        <f>HYPERLINK("http://www.lifeprint.com/asl101/pages-signs/s/silly.htm","SILLY")</f>
        <v>SILLY</v>
      </c>
    </row>
    <row r="113" spans="1:2" ht="19.5" customHeight="1">
      <c r="A113" s="2">
        <v>19</v>
      </c>
      <c r="B113" s="1" t="str">
        <f>HYPERLINK("http://www.lifeprint.com/asl101/pages-signs/s/stuckup.htm","STUCK-UP, SNOB")</f>
        <v>STUCK-UP, SNOB</v>
      </c>
    </row>
    <row r="114" spans="1:2" ht="19.5" customHeight="1">
      <c r="A114" s="2">
        <v>19</v>
      </c>
      <c r="B114" s="1" t="str">
        <f>HYPERLINK("http://www.lifeprint.com/asl101/pages-signs/s/surprise.htm","SURPRISE, WAKE-UP")</f>
        <v>SURPRISE, WAKE-UP</v>
      </c>
    </row>
    <row r="115" spans="1:2" ht="19.5" customHeight="1">
      <c r="A115" s="2">
        <v>19</v>
      </c>
      <c r="B115" s="1" t="str">
        <f>HYPERLINK("http://www.lifeprint.com/asl101/pages-signs/t/tired.htm","TIRED")</f>
        <v>TIRED</v>
      </c>
    </row>
    <row r="116" spans="1:2" ht="19.5" customHeight="1">
      <c r="A116" s="2">
        <v>20</v>
      </c>
      <c r="B116" s="1" t="str">
        <f>HYPERLINK("http://www.lifeprint.com/asl101/pages-signs/p/pretty.htm","BEAUTIFUL")</f>
        <v>BEAUTIFUL</v>
      </c>
    </row>
    <row r="117" spans="1:2" ht="19.5" customHeight="1">
      <c r="A117" s="2">
        <v>20</v>
      </c>
      <c r="B117" s="1" t="str">
        <f>HYPERLINK("http://www.lifeprint.com/asl101/pages-signs/b/buzz.htm","BUZZ-CUT")</f>
        <v>BUZZ-CUT</v>
      </c>
    </row>
    <row r="118" spans="1:2" ht="19.5" customHeight="1">
      <c r="A118" s="2">
        <v>20</v>
      </c>
      <c r="B118" s="1" t="str">
        <f>HYPERLINK("http://www.lifeprint.com/asl101/pages-signs/c/clc.htm","CL:C-THICK")</f>
        <v>CL:C-THICK</v>
      </c>
    </row>
    <row r="119" spans="1:2" ht="19.5" customHeight="1">
      <c r="A119" s="2">
        <v>20</v>
      </c>
      <c r="B119" s="1" t="str">
        <f>HYPERLINK("http://www.lifeprint.com/asl101/pages-signs/c/curley.htm","CURLY-HAIR")</f>
        <v>CURLY-HAIR</v>
      </c>
    </row>
    <row r="120" spans="1:2" ht="19.5" customHeight="1">
      <c r="A120" s="2">
        <v>20</v>
      </c>
      <c r="B120" s="1" t="str">
        <f>HYPERLINK("http://www.lifeprint.com/asl101/pages-signs/c/cute.htm","CUTE, SUGAR")</f>
        <v>CUTE, SUGAR</v>
      </c>
    </row>
    <row r="121" spans="1:2" ht="19.5" customHeight="1">
      <c r="A121" s="2">
        <v>20</v>
      </c>
      <c r="B121" s="1" t="str">
        <f>HYPERLINK("http://www.lifeprint.com/asl101/pages-signs/e/eyes.htm","EYES")</f>
        <v>EYES</v>
      </c>
    </row>
    <row r="122" spans="1:2" ht="19.5" customHeight="1">
      <c r="A122" s="2">
        <v>20</v>
      </c>
      <c r="B122" s="1" t="str">
        <f>HYPERLINK("http://www.lifeprint.com/asl101/pages-signs/f/face.htm","FACE, APPEARANCE, LOOKS")</f>
        <v>FACE, APPEARANCE, LOOKS</v>
      </c>
    </row>
    <row r="123" spans="1:2" ht="19.5" customHeight="1">
      <c r="A123" s="2">
        <v>20</v>
      </c>
      <c r="B123" s="1" t="str">
        <f>HYPERLINK("http://www.lifeprint.com/asl101/pages-signs/f/fat.htm","FAT, OBESE")</f>
        <v>FAT, OBESE</v>
      </c>
    </row>
    <row r="124" spans="1:2" ht="19.5" customHeight="1">
      <c r="A124" s="2">
        <v>20</v>
      </c>
      <c r="B124" s="1" t="str">
        <f>HYPERLINK("http://www.lifeprint.com/asl101/pages-signs/f/fool.htm","FOOL")</f>
        <v>FOOL</v>
      </c>
    </row>
    <row r="125" spans="1:2" ht="19.5" customHeight="1">
      <c r="A125" s="2">
        <v>20</v>
      </c>
      <c r="B125" s="1" t="str">
        <f>HYPERLINK("http://www.lifeprint.com/asl101/pages-signs/p/pretty.htm","GOOD-LOOKING")</f>
        <v>GOOD-LOOKING</v>
      </c>
    </row>
    <row r="126" spans="1:2" ht="19.5" customHeight="1">
      <c r="A126" s="2">
        <v>20</v>
      </c>
      <c r="B126" s="1" t="str">
        <f>HYPERLINK("http://www.lifeprint.com/asl101/pages-signs/h/hair.htm","HAIR")</f>
        <v>HAIR</v>
      </c>
    </row>
    <row r="127" spans="1:2" ht="19.5" customHeight="1">
      <c r="A127" s="2">
        <v>20</v>
      </c>
      <c r="B127" s="1" t="str">
        <f>HYPERLINK("http://www.lifeprint.com/asl101/pages-signs/h/hair.htm","HAIR- LONG, LONG-HAIR")</f>
        <v>HAIR- LONG, LONG-HAIR</v>
      </c>
    </row>
    <row r="128" spans="1:2" ht="19.5" customHeight="1">
      <c r="A128" s="2">
        <v>20</v>
      </c>
      <c r="B128" s="1" t="str">
        <f>HYPERLINK("http://www.lifeprint.com/asl101/pages-signs/b/buzz.htm","HAIR-BUZZ, BUZZ-CUT")</f>
        <v>HAIR-BUZZ, BUZZ-CUT</v>
      </c>
    </row>
    <row r="129" spans="1:2" ht="19.5" customHeight="1">
      <c r="A129" s="2">
        <v>20</v>
      </c>
      <c r="B129" s="1" t="str">
        <f>HYPERLINK("http://www.lifeprint.com/asl101/pages-signs/c/curley.htm","HAIR-CURLY, CURLY-HAIR")</f>
        <v>HAIR-CURLY, CURLY-HAIR</v>
      </c>
    </row>
    <row r="130" spans="1:2" ht="19.5" customHeight="1">
      <c r="A130" s="2">
        <v>20</v>
      </c>
      <c r="B130" s="1" t="str">
        <f>HYPERLINK("http://www.lifeprint.com/asl101/pages-signs/h/hair.htm","HAIR-SHORT, SHORT-HAIR")</f>
        <v>HAIR-SHORT, SHORT-HAIR</v>
      </c>
    </row>
    <row r="131" spans="1:2" ht="19.5" customHeight="1">
      <c r="A131" s="2">
        <v>20</v>
      </c>
      <c r="B131" s="1" t="str">
        <f>HYPERLINK("http://www.lifeprint.com/asl101/pages-signs/h/hair.htm","HAIR-STRAIGHT, STRAIGHT-HAIR")</f>
        <v>HAIR-STRAIGHT, STRAIGHT-HAIR</v>
      </c>
    </row>
    <row r="132" spans="1:2" ht="19.5" customHeight="1">
      <c r="A132" s="2">
        <v>20</v>
      </c>
      <c r="B132" s="1" t="str">
        <f>HYPERLINK("http://www.lifeprint.com/asl101/pages-signs/p/pretty.htm","HANDSOME")</f>
        <v>HANDSOME</v>
      </c>
    </row>
    <row r="133" spans="1:2" ht="19.5" customHeight="1">
      <c r="A133" s="2">
        <v>20</v>
      </c>
      <c r="B133" s="1" t="str">
        <f>HYPERLINK("http://www.lifeprint.com/asl101/pages-signs/h/hair.htm","LONG-HAIR")</f>
        <v>LONG-HAIR</v>
      </c>
    </row>
    <row r="134" spans="1:2" ht="19.5" customHeight="1">
      <c r="A134" s="2">
        <v>20</v>
      </c>
      <c r="B134" s="1" t="str">
        <f>HYPERLINK("http://www.lifeprint.com/asl101/pages-signs/l/looklike.htm","LOOK-LIKE")</f>
        <v>LOOK-LIKE</v>
      </c>
    </row>
    <row r="135" spans="1:2" ht="19.5" customHeight="1">
      <c r="A135" s="2">
        <v>20</v>
      </c>
      <c r="B135" s="1" t="str">
        <f>HYPERLINK("http://www.lifeprint.com/asl101/pages-signs/n/normal.htm","NORMAL, OF COURSE")</f>
        <v>NORMAL, OF COURSE</v>
      </c>
    </row>
    <row r="136" spans="1:2" ht="19.5" customHeight="1">
      <c r="A136" s="2">
        <v>20</v>
      </c>
      <c r="B136" s="1" t="str">
        <f>HYPERLINK("http://www.lifeprint.com/asl101/pages-signs/p/pretty.htm","PRETTY")</f>
        <v>PRETTY</v>
      </c>
    </row>
    <row r="137" spans="1:2" ht="19.5" customHeight="1">
      <c r="A137" s="2">
        <v>20</v>
      </c>
      <c r="B137" s="1" t="str">
        <f>HYPERLINK("http://www.lifeprint.com/asl101/pages-signs/r/regular.htm","REGULAR, RIGHTEOUS")</f>
        <v>REGULAR, RIGHTEOUS</v>
      </c>
    </row>
    <row r="138" spans="1:2" ht="19.5" customHeight="1">
      <c r="A138" s="2">
        <v>20</v>
      </c>
      <c r="B138" s="1" t="str">
        <f>HYPERLINK("http://www.lifeprint.com/asl101/pages-signs/s/short.htm","SHORT, SHORT-STATURE")</f>
        <v>SHORT, SHORT-STATURE</v>
      </c>
    </row>
    <row r="139" spans="1:2" ht="19.5" customHeight="1">
      <c r="A139" s="2">
        <v>20</v>
      </c>
      <c r="B139" s="1" t="str">
        <f>HYPERLINK("http://www.lifeprint.com/asl101/pages-signs/s/short.htm","SHORT-DURATION")</f>
        <v>SHORT-DURATION</v>
      </c>
    </row>
    <row r="140" spans="1:2" ht="19.5" customHeight="1">
      <c r="A140" s="2">
        <v>20</v>
      </c>
      <c r="B140" s="1" t="str">
        <f>HYPERLINK("http://www.lifeprint.com/asl101/pages-signs/h/hair.htm","SHORT-HAIR")</f>
        <v>SHORT-HAIR</v>
      </c>
    </row>
    <row r="141" spans="1:2" ht="19.5" customHeight="1">
      <c r="A141" s="2">
        <v>20</v>
      </c>
      <c r="B141" s="1" t="str">
        <f>HYPERLINK("http://www.lifeprint.com/asl101/pages-signs/s/short.htm","SHORT-SLEEVE")</f>
        <v>SHORT-SLEEVE</v>
      </c>
    </row>
    <row r="142" spans="1:2" ht="19.5" customHeight="1">
      <c r="A142" s="2">
        <v>20</v>
      </c>
      <c r="B142" s="1" t="str">
        <f>HYPERLINK("http://www.lifeprint.com/asl101/pages-signs/s/skinny.htm","SKINNY")</f>
        <v>SKINNY</v>
      </c>
    </row>
    <row r="143" spans="1:2" ht="19.5" customHeight="1">
      <c r="A143" s="2">
        <v>20</v>
      </c>
      <c r="B143" s="1" t="str">
        <f>HYPERLINK("http://www.lifeprint.com/asl101/pages-signs/h/hair.htm","STRAIGHT-HAIR")</f>
        <v>STRAIGHT-HAIR</v>
      </c>
    </row>
    <row r="144" spans="1:2" ht="19.5" customHeight="1">
      <c r="A144" s="2">
        <v>20</v>
      </c>
      <c r="B144" s="1" t="str">
        <f>HYPERLINK("http://www.lifeprint.com/asl101/pages-signs/s/strong.htm","STRONG")</f>
        <v>STRONG</v>
      </c>
    </row>
    <row r="145" spans="1:2" ht="19.5" customHeight="1">
      <c r="A145" s="2">
        <v>20</v>
      </c>
      <c r="B145" s="1" t="str">
        <f>HYPERLINK("http://www.lifeprint.com/asl101/pages-signs/c/cute.htm","SUGAR, CUTE")</f>
        <v>SUGAR, CUTE</v>
      </c>
    </row>
    <row r="146" spans="1:2" ht="19.5" customHeight="1">
      <c r="A146" s="2">
        <v>20</v>
      </c>
      <c r="B146" s="1" t="str">
        <f>HYPERLINK("http://www.lifeprint.com/asl101/pages-signs/t/tall.htm","TALL")</f>
        <v>TALL</v>
      </c>
    </row>
    <row r="147" spans="1:2" ht="19.5" customHeight="1">
      <c r="A147" s="2">
        <v>20</v>
      </c>
      <c r="B147" s="1" t="str">
        <f>HYPERLINK("http://www.lifeprint.com/asl101/pages-signs/t/thick.htm","THICK")</f>
        <v>THICK</v>
      </c>
    </row>
    <row r="148" spans="1:2" ht="19.5" customHeight="1">
      <c r="A148" s="2">
        <v>20</v>
      </c>
      <c r="B148" s="1" t="str">
        <f>HYPERLINK("http://www.lifeprint.com/asl101/pages-signs/t/thin.htm","THIN")</f>
        <v>THIN</v>
      </c>
    </row>
    <row r="149" spans="1:2" ht="19.5" customHeight="1">
      <c r="A149" s="2">
        <v>20</v>
      </c>
      <c r="B149" s="1" t="str">
        <f>HYPERLINK("http://www.lifeprint.com/asl101/pages-signs/u/ugly.htm","UGLY")</f>
        <v>UGLY</v>
      </c>
    </row>
    <row r="150" spans="1:2" ht="19.5" customHeight="1">
      <c r="A150" s="2">
        <v>20</v>
      </c>
      <c r="B150" s="1" t="str">
        <f>HYPERLINK("http://www.lifeprint.com/asl101/pages-signs/w/weak.htm","WEAK")</f>
        <v>WEAK</v>
      </c>
    </row>
    <row r="151" spans="1:2" ht="19.5" customHeight="1">
      <c r="A151" s="2">
        <v>21</v>
      </c>
      <c r="B151" s="1" t="str">
        <f>HYPERLINK("http://www.lifeprint.com/asl101/pages-signs/a/apply.htm","APPLY, APPLICATION")</f>
        <v>APPLY, APPLICATION</v>
      </c>
    </row>
    <row r="152" spans="1:2" ht="19.5" customHeight="1">
      <c r="A152" s="2">
        <v>21</v>
      </c>
      <c r="B152" s="1" t="str">
        <f>HYPERLINK("http://www.lifeprint.com/asl101/pages-signs/a/apply.htm","APPLY, VOLUNTEER")</f>
        <v>APPLY, VOLUNTEER</v>
      </c>
    </row>
    <row r="153" spans="1:2" ht="19.5" customHeight="1">
      <c r="A153" s="2">
        <v>21</v>
      </c>
      <c r="B153" s="1" t="str">
        <f>HYPERLINK("http://www.lifeprint.com/asl101/pages-signs/a/army.htm","ARMY, MILITARY")</f>
        <v>ARMY, MILITARY</v>
      </c>
    </row>
    <row r="154" spans="1:2" ht="19.5" customHeight="1">
      <c r="A154" s="2">
        <v>21</v>
      </c>
      <c r="B154" s="1" t="str">
        <f>HYPERLINK("http://www.lifeprint.com/asl101/pages-signs/b/barber.htm","BARBER")</f>
        <v>BARBER</v>
      </c>
    </row>
    <row r="155" spans="1:2" ht="19.5" customHeight="1">
      <c r="A155" s="2">
        <v>21</v>
      </c>
      <c r="B155" s="1" t="str">
        <f>HYPERLINK("http://www.lifeprint.com/asl101/pages-signs/b/break.htm","BREAK, BROKE")</f>
        <v>BREAK, BROKE</v>
      </c>
    </row>
    <row r="156" spans="1:2" ht="19.5" customHeight="1">
      <c r="A156" s="2">
        <v>21</v>
      </c>
      <c r="B156" s="1" t="str">
        <f>HYPERLINK("http://www.lifeprint.com/asl101/pages-signs/b/bus.htm","BUS, #BUS")</f>
        <v>BUS, #BUS</v>
      </c>
    </row>
    <row r="157" spans="1:2" ht="19.5" customHeight="1">
      <c r="A157" s="2">
        <v>21</v>
      </c>
      <c r="B157" s="1" t="str">
        <f>HYPERLINK("http://www.lifeprint.com/asl101/pages-signs/c/control.htm","CONTROL, MANAGE")</f>
        <v>CONTROL, MANAGE</v>
      </c>
    </row>
    <row r="158" spans="1:2" ht="19.5" customHeight="1">
      <c r="A158" s="2">
        <v>21</v>
      </c>
      <c r="B158" s="1" t="str">
        <f>HYPERLINK("http://www.lifeprint.com/asl101/pages-signs/d/dance.htm","DANCE")</f>
        <v>DANCE</v>
      </c>
    </row>
    <row r="159" spans="1:2" ht="19.5" customHeight="1">
      <c r="A159" s="2">
        <v>21</v>
      </c>
      <c r="B159" s="1" t="str">
        <f>HYPERLINK("http://www.lifeprint.com/asl101/pages-signs/d/dancer.htm","DANCER")</f>
        <v>DANCER</v>
      </c>
    </row>
    <row r="160" spans="1:2" ht="19.5" customHeight="1">
      <c r="A160" s="2">
        <v>21</v>
      </c>
      <c r="B160" s="1" t="str">
        <f>HYPERLINK("http://www.lifeprint.com/asl101/pages-signs/d/dentist.htm","DENTIST")</f>
        <v>DENTIST</v>
      </c>
    </row>
    <row r="161" spans="1:2" ht="19.5" customHeight="1">
      <c r="A161" s="2">
        <v>21</v>
      </c>
      <c r="B161" s="1" t="str">
        <f>HYPERLINK("http://www.lifeprint.com/asl101/pages-signs/f/fire.htm","FIRE, FLAME")</f>
        <v>FIRE, FLAME</v>
      </c>
    </row>
    <row r="162" spans="1:2" ht="19.5" customHeight="1">
      <c r="A162" s="2">
        <v>21</v>
      </c>
      <c r="B162" s="1" t="str">
        <f>HYPERLINK("http://www.lifeprint.com/asl101/pages-signs/f/fire.htm","FIRE, TERMINANTE")</f>
        <v>FIRE, TERMINANTE</v>
      </c>
    </row>
    <row r="163" spans="1:2" ht="19.5" customHeight="1">
      <c r="A163" s="2">
        <v>21</v>
      </c>
      <c r="B163" s="1" t="str">
        <f>HYPERLINK("http://www.lifeprint.com/asl101/pages-signs/f/fish.htm","FISH")</f>
        <v>FISH</v>
      </c>
    </row>
    <row r="164" spans="1:2" ht="19.5" customHeight="1">
      <c r="A164" s="2">
        <v>21</v>
      </c>
      <c r="B164" s="1" t="str">
        <f>HYPERLINK("http://www.lifeprint.com/asl101/pages-signs/f/fishing.htm","FISHING")</f>
        <v>FISHING</v>
      </c>
    </row>
    <row r="165" spans="1:2" ht="19.5" customHeight="1">
      <c r="A165" s="2">
        <v>21</v>
      </c>
      <c r="B165" s="3" t="str">
        <f>HYPERLINK("http://www.lifeprint.com/asl101/pages-signs/f/fix.htm","FIX, #FIX")</f>
        <v>FIX, #FIX</v>
      </c>
    </row>
    <row r="166" spans="1:2" ht="19.5" customHeight="1">
      <c r="A166" s="2">
        <v>21</v>
      </c>
      <c r="B166" s="1" t="str">
        <f>HYPERLINK("http://www.lifeprint.com/asl101/pages-signs/f/fly.htm","FLY")</f>
        <v>FLY</v>
      </c>
    </row>
    <row r="167" spans="1:2" ht="19.5" customHeight="1">
      <c r="A167" s="2">
        <v>21</v>
      </c>
      <c r="B167" s="1" t="str">
        <f>HYPERLINK("http://www.lifeprint.com/asl101/pages-signs/h/haircut.htm","HAIR-CUT")</f>
        <v>HAIR-CUT</v>
      </c>
    </row>
    <row r="168" spans="1:2" ht="19.5" customHeight="1">
      <c r="A168" s="2">
        <v>21</v>
      </c>
      <c r="B168" s="1" t="str">
        <f>HYPERLINK("http://www.lifeprint.com/asl101/pages-signs/h/hire.htm","HIRE, INVITE")</f>
        <v>HIRE, INVITE</v>
      </c>
    </row>
    <row r="169" spans="1:2" ht="19.5" customHeight="1">
      <c r="A169" s="2">
        <v>21</v>
      </c>
      <c r="B169" s="1" t="str">
        <f>HYPERLINK("http://www.lifeprint.com/asl101/pages-signs/j/job.htm","JOB, #JOB")</f>
        <v>JOB, #JOB</v>
      </c>
    </row>
    <row r="170" spans="1:2" ht="19.5" customHeight="1">
      <c r="A170" s="2">
        <v>21</v>
      </c>
      <c r="B170" s="1" t="str">
        <f>HYPERLINK("http://www.lifeprint.com/asl101/pages-signs/k/keep.htm","KEEP")</f>
        <v>KEEP</v>
      </c>
    </row>
    <row r="171" spans="1:2" ht="19.5" customHeight="1">
      <c r="A171" s="2">
        <v>21</v>
      </c>
      <c r="B171" s="1" t="str">
        <f>HYPERLINK("http://www.lifeprint.com/asl101/pages-signs/l/law.htm","LAW, LEGAL")</f>
        <v>LAW, LEGAL</v>
      </c>
    </row>
    <row r="172" spans="1:2" ht="19.5" customHeight="1">
      <c r="A172" s="2">
        <v>21</v>
      </c>
      <c r="B172" s="1" t="str">
        <f>HYPERLINK("http://www.lifeprint.com/asl101/pages-signs/l/lawyer.htm","LAWYER")</f>
        <v>LAWYER</v>
      </c>
    </row>
    <row r="173" spans="1:2" ht="19.5" customHeight="1">
      <c r="A173" s="2">
        <v>21</v>
      </c>
      <c r="B173" s="1" t="str">
        <f>HYPERLINK("http://www.lifeprint.com/asl101/pages-signs/l/loan.htm","LOAN, LEND, BORROW")</f>
        <v>LOAN, LEND, BORROW</v>
      </c>
    </row>
    <row r="174" spans="1:2" ht="19.5" customHeight="1">
      <c r="A174" s="2">
        <v>21</v>
      </c>
      <c r="B174" s="1" t="str">
        <f>HYPERLINK("http://www.lifeprint.com/asl101/pages-signs/m/mail.htm","MAIL, LETTER")</f>
        <v>MAIL, LETTER</v>
      </c>
    </row>
    <row r="175" spans="1:2" ht="19.5" customHeight="1">
      <c r="A175" s="2">
        <v>21</v>
      </c>
      <c r="B175" s="1" t="str">
        <f>HYPERLINK("http://www.lifeprint.com/asl101/pages-signs/m/manager.htm","MANAGER, ADMINISTRATOR")</f>
        <v>MANAGER, ADMINISTRATOR</v>
      </c>
    </row>
    <row r="176" spans="1:2" ht="19.5" customHeight="1">
      <c r="A176" s="2">
        <v>21</v>
      </c>
      <c r="B176" s="1" t="str">
        <f>HYPERLINK("http://www.lifeprint.com/asl101/pages-signs/m/mechanic.htm","MECHANIC, PLUMBER")</f>
        <v>MECHANIC, PLUMBER</v>
      </c>
    </row>
    <row r="177" spans="1:2" ht="19.5" customHeight="1">
      <c r="A177" s="2">
        <v>21</v>
      </c>
      <c r="B177" s="1" t="str">
        <f>HYPERLINK("http://www.lifeprint.com/asl101/pages-signs/m/missionary.htm","MISSIONARY, PREACHER")</f>
        <v>MISSIONARY, PREACHER</v>
      </c>
    </row>
    <row r="178" spans="1:2" ht="19.5" customHeight="1">
      <c r="A178" s="2">
        <v>21</v>
      </c>
      <c r="B178" s="1" t="str">
        <f>HYPERLINK("http://www.lifeprint.com/asl101/pages-signs/p/page.htm","PAGE")</f>
        <v>PAGE</v>
      </c>
    </row>
    <row r="179" spans="1:2" ht="19.5" customHeight="1">
      <c r="A179" s="2">
        <v>21</v>
      </c>
      <c r="B179" s="1" t="str">
        <f>HYPERLINK("http://www.lifeprint.com/asl101/pages-signs/p/paint.htm","PAINT ")</f>
        <v>PAINT </v>
      </c>
    </row>
    <row r="180" spans="1:2" ht="19.5" customHeight="1">
      <c r="A180" s="2">
        <v>21</v>
      </c>
      <c r="B180" s="1" t="str">
        <f>HYPERLINK("http://www.lifeprint.com/asl101/pages-signs/p/paint.htm","PAINTER")</f>
        <v>PAINTER</v>
      </c>
    </row>
    <row r="181" spans="1:2" ht="19.5" customHeight="1">
      <c r="A181" s="2">
        <v>21</v>
      </c>
      <c r="B181" s="1" t="str">
        <f>HYPERLINK("http://www.lifeprint.com/asl101/pages-signs/p/pastor.htm","PASTOR, PRIEST")</f>
        <v>PASTOR, PRIEST</v>
      </c>
    </row>
    <row r="182" spans="1:2" ht="19.5" customHeight="1">
      <c r="A182" s="2">
        <v>21</v>
      </c>
      <c r="B182" s="1" t="str">
        <f>HYPERLINK("http://www.lifeprint.com/asl101/pages-signs/p/pilot.htm","PILOT")</f>
        <v>PILOT</v>
      </c>
    </row>
    <row r="183" spans="1:2" ht="19.5" customHeight="1">
      <c r="A183" s="2">
        <v>21</v>
      </c>
      <c r="B183" s="1" t="str">
        <f>HYPERLINK("http://www.lifeprint.com/asl101/pages-signs/p/post-office.htm","POST-OFFICE, P.O.")</f>
        <v>POST-OFFICE, P.O.</v>
      </c>
    </row>
    <row r="184" spans="1:2" ht="19.5" customHeight="1">
      <c r="A184" s="2">
        <v>21</v>
      </c>
      <c r="B184" s="1" t="str">
        <f>HYPERLINK("http://www.lifeprint.com/asl101/pages-signs/p/preach.htm","PREACH")</f>
        <v>PREACH</v>
      </c>
    </row>
    <row r="185" spans="1:2" ht="19.5" customHeight="1">
      <c r="A185" s="2">
        <v>21</v>
      </c>
      <c r="B185" s="1" t="str">
        <f>HYPERLINK("http://www.lifeprint.com/asl101/pages-signs/m/missionary.htm","PREACHER, MISSIONARY")</f>
        <v>PREACHER, MISSIONARY</v>
      </c>
    </row>
    <row r="186" spans="1:2" ht="19.5" customHeight="1">
      <c r="A186" s="2">
        <v>21</v>
      </c>
      <c r="B186" s="1" t="str">
        <f>HYPERLINK("http://www.lifeprint.com/asl101/pages-signs/p/pastor.htm","PRIEST, PASTOR")</f>
        <v>PRIEST, PASTOR</v>
      </c>
    </row>
    <row r="187" spans="1:2" ht="19.5" customHeight="1">
      <c r="A187" s="2">
        <v>21</v>
      </c>
      <c r="B187" s="1" t="str">
        <f>HYPERLINK("http://www.lifeprint.com/asl101/pages-signs/l/law.htm","PRINCIPLE")</f>
        <v>PRINCIPLE</v>
      </c>
    </row>
    <row r="188" spans="1:2" ht="19.5" customHeight="1">
      <c r="A188" s="2">
        <v>21</v>
      </c>
      <c r="B188" s="1" t="str">
        <f>HYPERLINK("http://www.lifeprint.com/asl101/pages-signs/r/resume.htm","RESUME")</f>
        <v>RESUME</v>
      </c>
    </row>
    <row r="189" spans="1:2" ht="19.5" customHeight="1">
      <c r="A189" s="2">
        <v>21</v>
      </c>
      <c r="B189" s="1" t="str">
        <f>HYPERLINK("http://www.lifeprint.com/asl101/pages-signs/l/law.htm","RULE, LAW")</f>
        <v>RULE, LAW</v>
      </c>
    </row>
    <row r="190" spans="1:2" ht="19.5" customHeight="1">
      <c r="A190" s="2">
        <v>21</v>
      </c>
      <c r="B190" s="1" t="str">
        <f>HYPERLINK("http://www.lifeprint.com/asl101/pages-signs/s/send.htm","SEND, MAIL")</f>
        <v>SEND, MAIL</v>
      </c>
    </row>
    <row r="191" spans="1:2" ht="19.5" customHeight="1">
      <c r="A191" s="2">
        <v>21</v>
      </c>
      <c r="B191" s="1" t="str">
        <f>HYPERLINK("http://www.lifeprint.com/asl101/pages-signs/s/supervisor.htm","SUPERVISOR")</f>
        <v>SUPERVISOR</v>
      </c>
    </row>
    <row r="192" spans="1:2" ht="19.5" customHeight="1">
      <c r="A192" s="2">
        <v>21</v>
      </c>
      <c r="B192" s="1" t="str">
        <f>HYPERLINK("http://www.lifeprint.com/asl101/pages-signs/t/take-care-of.htm","TAKE-CARE-OF")</f>
        <v>TAKE-CARE-OF</v>
      </c>
    </row>
    <row r="193" spans="1:2" ht="19.5" customHeight="1">
      <c r="A193" s="2">
        <v>21</v>
      </c>
      <c r="B193" s="1" t="str">
        <f>HYPERLINK("http://www.lifeprint.com/asl101/pages-signs/w/wrench.htm","WRENCH, TOOL")</f>
        <v>WRENCH, TOOL</v>
      </c>
    </row>
    <row r="194" spans="1:2" ht="19.5" customHeight="1">
      <c r="A194" s="2">
        <v>22</v>
      </c>
      <c r="B194" s="1" t="str">
        <f>HYPERLINK("http://www.lifeprint.com/asl101/pages-signs/b/bank.htm","BANK, #BANK")</f>
        <v>BANK, #BANK</v>
      </c>
    </row>
    <row r="195" spans="1:2" ht="19.5" customHeight="1">
      <c r="A195" s="2">
        <v>22</v>
      </c>
      <c r="B195" s="1" t="str">
        <f>HYPERLINK("http://www.lifeprint.com/asl101/pages-signs/b/broke.htm","BROKE (financially)")</f>
        <v>BROKE (financially)</v>
      </c>
    </row>
    <row r="196" spans="1:2" ht="19.5" customHeight="1">
      <c r="A196" s="2">
        <v>22</v>
      </c>
      <c r="B196" s="1" t="str">
        <f>HYPERLINK("http://www.lifeprint.com/asl101/pages-signs/b/busy.htm","BUSINESS, BUSY")</f>
        <v>BUSINESS, BUSY</v>
      </c>
    </row>
    <row r="197" spans="1:2" ht="19.5" customHeight="1">
      <c r="A197" s="2">
        <v>22</v>
      </c>
      <c r="B197" s="1" t="str">
        <f>HYPERLINK("http://www.lifeprint.com/asl101/pages-signs/b/busy.htm","BUSY, #BUSY")</f>
        <v>BUSY, #BUSY</v>
      </c>
    </row>
    <row r="198" spans="1:2" ht="19.5" customHeight="1">
      <c r="A198" s="2">
        <v>22</v>
      </c>
      <c r="B198" s="1" t="str">
        <f>HYPERLINK("http://www.lifeprint.com/asl101/pages-signs/b/buy.htm","BUY, PURCHASE")</f>
        <v>BUY, PURCHASE</v>
      </c>
    </row>
    <row r="199" spans="1:2" ht="19.5" customHeight="1">
      <c r="A199" s="2">
        <v>22</v>
      </c>
      <c r="B199" s="1" t="str">
        <f>HYPERLINK("http://www.lifeprint.com/asl101/pages-signs/c/cents.htm","CENTS")</f>
        <v>CENTS</v>
      </c>
    </row>
    <row r="200" spans="1:2" ht="19.5" customHeight="1">
      <c r="A200" s="2">
        <v>22</v>
      </c>
      <c r="B200" s="1" t="str">
        <f>HYPERLINK("http://www.lifeprint.com/asl101/pages-signs/c/cents.htm","CENTS, 25-CENTS, QUARTER")</f>
        <v>CENTS, 25-CENTS, QUARTER</v>
      </c>
    </row>
    <row r="201" spans="1:2" ht="19.5" customHeight="1">
      <c r="A201" s="2">
        <v>22</v>
      </c>
      <c r="B201" s="1" t="str">
        <f>HYPERLINK("http://www.lifeprint.com/asl101/pages-signs/c/clean.htm","CLEAN, CLEAN-UP")</f>
        <v>CLEAN, CLEAN-UP</v>
      </c>
    </row>
    <row r="202" spans="1:2" ht="19.5" customHeight="1">
      <c r="A202" s="2">
        <v>22</v>
      </c>
      <c r="B202" s="1" t="str">
        <f>HYPERLINK("http://www.lifeprint.com/asl101/pages-signs/c/cost.htm","COST, FEE")</f>
        <v>COST, FEE</v>
      </c>
    </row>
    <row r="203" spans="1:2" ht="19.5" customHeight="1">
      <c r="A203" s="2">
        <v>22</v>
      </c>
      <c r="B203" s="1" t="str">
        <f>HYPERLINK("http://www.lifeprint.com/asl101/pages-signs/d/dollar.htm","DOLLAR")</f>
        <v>DOLLAR</v>
      </c>
    </row>
    <row r="204" spans="1:2" ht="19.5" customHeight="1">
      <c r="A204" s="2">
        <v>22</v>
      </c>
      <c r="B204" s="1" t="str">
        <f>HYPERLINK("http://www.lifeprint.com/asl101/pages-signs/e/early.htm","EARLY")</f>
        <v>EARLY</v>
      </c>
    </row>
    <row r="205" spans="1:2" ht="19.5" customHeight="1">
      <c r="A205" s="2">
        <v>22</v>
      </c>
      <c r="B205" s="1" t="str">
        <f>HYPERLINK("http://www.lifeprint.com/asl101/pages-signs/e/earn.htm","EARN")</f>
        <v>EARN</v>
      </c>
    </row>
    <row r="206" spans="1:2" ht="19.5" customHeight="1">
      <c r="A206" s="2">
        <v>22</v>
      </c>
      <c r="B206" s="1" t="str">
        <f>HYPERLINK("http://www.lifeprint.com/asl101/pages-signs/f/free.htm","FREE")</f>
        <v>FREE</v>
      </c>
    </row>
    <row r="207" spans="1:2" ht="19.5" customHeight="1">
      <c r="A207" s="2">
        <v>22</v>
      </c>
      <c r="B207" s="1" t="str">
        <f>HYPERLINK("http://www.lifeprint.com/asl101/pages-signs/g/government.htm","GOVERNMENT")</f>
        <v>GOVERNMENT</v>
      </c>
    </row>
    <row r="208" spans="1:2" ht="19.5" customHeight="1">
      <c r="A208" s="2">
        <v>22</v>
      </c>
      <c r="B208" s="1" t="str">
        <f>HYPERLINK("http://www.lifeprint.com/asl101/pages-signs/l/letter.htm","MAIL, LETTER")</f>
        <v>MAIL, LETTER</v>
      </c>
    </row>
    <row r="209" spans="1:2" ht="19.5" customHeight="1">
      <c r="A209" s="2">
        <v>22</v>
      </c>
      <c r="B209" s="1" t="str">
        <f>HYPERLINK("http://www.lifeprint.com/asl101/pages-signs/m/money.htm","MONEY")</f>
        <v>MONEY</v>
      </c>
    </row>
    <row r="210" spans="1:2" ht="19.5" customHeight="1">
      <c r="A210" s="2">
        <v>22</v>
      </c>
      <c r="B210" s="1" t="str">
        <f>HYPERLINK("http://www.lifeprint.com/asl101/pages-signs/o/office.htm","OFFICE")</f>
        <v>OFFICE</v>
      </c>
    </row>
    <row r="211" spans="1:2" ht="19.5" customHeight="1">
      <c r="A211" s="2">
        <v>22</v>
      </c>
      <c r="B211" s="1" t="str">
        <f>HYPERLINK("http://www.lifeprint.com/asl101/pages-signs/p/pay.htm","PAY")</f>
        <v>PAY</v>
      </c>
    </row>
    <row r="212" spans="1:2" ht="19.5" customHeight="1">
      <c r="A212" s="2">
        <v>22</v>
      </c>
      <c r="B212" s="1" t="str">
        <f>HYPERLINK("http://www.lifeprint.com/asl101/pages-signs/r/register.htm","REGISTER")</f>
        <v>REGISTER</v>
      </c>
    </row>
    <row r="213" spans="1:2" ht="19.5" customHeight="1">
      <c r="A213" s="2">
        <v>22</v>
      </c>
      <c r="B213" s="1" t="str">
        <f>HYPERLINK("http://www.lifeprint.com/asl101/pages-signs/r/retire.htm","RETIRE")</f>
        <v>RETIRE</v>
      </c>
    </row>
    <row r="214" spans="1:2" ht="19.5" customHeight="1">
      <c r="A214" s="2">
        <v>22</v>
      </c>
      <c r="B214" s="1" t="str">
        <f>HYPERLINK("http://www.lifeprint.com/asl101/pages-signs/s/show.htm","SHOW")</f>
        <v>SHOW</v>
      </c>
    </row>
    <row r="215" spans="1:2" ht="19.5" customHeight="1">
      <c r="A215" s="2">
        <v>22</v>
      </c>
      <c r="B215" s="1" t="str">
        <f>HYPERLINK("http://www.lifeprint.com/asl101/pages-signs/s/silver.htm","SILVER")</f>
        <v>SILVER</v>
      </c>
    </row>
    <row r="216" spans="1:2" ht="19.5" customHeight="1">
      <c r="A216" s="2">
        <v>22</v>
      </c>
      <c r="B216" s="1" t="str">
        <f>HYPERLINK("http://www.lifeprint.com/asl101/pages-signs/s/subscribe.htm","SUBSCRIBE ")</f>
        <v>SUBSCRIBE </v>
      </c>
    </row>
    <row r="217" spans="1:2" ht="19.5" customHeight="1">
      <c r="A217" s="2">
        <v>22</v>
      </c>
      <c r="B217" s="1" t="str">
        <f>HYPERLINK("http://www.lifeprint.com/asl101/pages-signs/t/teller.htm","TELLER")</f>
        <v>TELLER</v>
      </c>
    </row>
    <row r="218" spans="1:2" ht="19.5" customHeight="1">
      <c r="A218" s="2">
        <v>22</v>
      </c>
      <c r="B218" s="1" t="str">
        <f>HYPERLINK("http://www.lifeprint.com/asl101/pages-signs/n/numbers1-10.htm","TEN, 10")</f>
        <v>TEN, 10</v>
      </c>
    </row>
    <row r="219" spans="1:2" ht="19.5" customHeight="1">
      <c r="A219" s="2">
        <v>23</v>
      </c>
      <c r="B219" s="1" t="str">
        <f>HYPERLINK("http://www.lifeprint.com/asl101/pages-signs/a/add.htm","ADD-TO, IN ADDITION TO")</f>
        <v>ADD-TO, IN ADDITION TO</v>
      </c>
    </row>
    <row r="220" spans="1:2" ht="19.5" customHeight="1">
      <c r="A220" s="2">
        <v>23</v>
      </c>
      <c r="B220" s="1" t="str">
        <f>HYPERLINK("http://www.lifeprint.com/asl101/pages-signs/m/math.htm","ALGEBRA")</f>
        <v>ALGEBRA</v>
      </c>
    </row>
    <row r="221" spans="1:2" ht="19.5" customHeight="1">
      <c r="A221" s="2">
        <v>23</v>
      </c>
      <c r="B221" s="1" t="str">
        <f>HYPERLINK("http://www.lifeprint.com/asl101/pages-signs/a/altogether.htm","ALTOGETHER,TOTAL, SUM")</f>
        <v>ALTOGETHER,TOTAL, SUM</v>
      </c>
    </row>
    <row r="222" spans="1:2" ht="19.5" customHeight="1">
      <c r="A222" s="2">
        <v>23</v>
      </c>
      <c r="B222" s="1" t="str">
        <f>HYPERLINK("http://www.lifeprint.com/asl101/pages-signs/a/apartment.htm","APARTMENT")</f>
        <v>APARTMENT</v>
      </c>
    </row>
    <row r="223" spans="1:2" ht="19.5" customHeight="1">
      <c r="A223" s="2">
        <v>23</v>
      </c>
      <c r="B223" s="1" t="str">
        <f>HYPERLINK("http://www.lifeprint.com/asl101/pages-signs/b/bookstore.htm","BOOKSTORE")</f>
        <v>BOOKSTORE</v>
      </c>
    </row>
    <row r="224" spans="1:2" ht="19.5" customHeight="1">
      <c r="A224" s="2">
        <v>23</v>
      </c>
      <c r="B224" s="1" t="str">
        <f>HYPERLINK("http://www.lifeprint.com/asl101/pages-signs/c/cafeteria.htm","CAFETERIA ")</f>
        <v>CAFETERIA </v>
      </c>
    </row>
    <row r="225" spans="1:2" ht="19.5" customHeight="1">
      <c r="A225" s="2">
        <v>23</v>
      </c>
      <c r="B225" s="1" t="str">
        <f>HYPERLINK("http://www.lifeprint.com/asl101/pages-signs/m/math.htm","CALCULUS")</f>
        <v>CALCULUS</v>
      </c>
    </row>
    <row r="226" spans="1:2" ht="19.5" customHeight="1">
      <c r="A226" s="2">
        <v>23</v>
      </c>
      <c r="B226" s="1" t="str">
        <f>HYPERLINK("http://www.lifeprint.com/asl101/pages-signs/d/divide.htm","DIVIDE")</f>
        <v>DIVIDE</v>
      </c>
    </row>
    <row r="227" spans="1:2" ht="19.5" customHeight="1">
      <c r="A227" s="2">
        <v>23</v>
      </c>
      <c r="B227" s="1" t="str">
        <f>HYPERLINK("http://www.lifeprint.com/asl101/pages-signs/d/dorm.htm","DORM")</f>
        <v>DORM</v>
      </c>
    </row>
    <row r="228" spans="1:2" ht="19.5" customHeight="1">
      <c r="A228" s="2">
        <v>23</v>
      </c>
      <c r="B228" s="1" t="str">
        <f>HYPERLINK("http://www.lifeprint.com/asl101/pages-signs/n/numbers11-20.htm","EIGHTEEN, 18")</f>
        <v>EIGHTEEN, 18</v>
      </c>
    </row>
    <row r="229" spans="1:2" ht="19.5" customHeight="1">
      <c r="A229" s="2">
        <v>23</v>
      </c>
      <c r="B229" s="1" t="str">
        <f>HYPERLINK("http://www.lifeprint.com/asl101/pages-signs/n/numbers11-20.htm","ELEVEN, 11")</f>
        <v>ELEVEN, 11</v>
      </c>
    </row>
    <row r="230" spans="1:2" ht="19.5" customHeight="1">
      <c r="A230" s="2">
        <v>23</v>
      </c>
      <c r="B230" s="1" t="str">
        <f>HYPERLINK("http://www.lifeprint.com/asl101/pages-signs/e/english.htm","ENGLISH")</f>
        <v>ENGLISH</v>
      </c>
    </row>
    <row r="231" spans="1:2" ht="19.5" customHeight="1">
      <c r="A231" s="2">
        <v>23</v>
      </c>
      <c r="B231" s="1" t="str">
        <f>HYPERLINK("http://www.lifeprint.com/asl101/pages-signs/e/explain.htm","EXPLAIN, DESCRIBE")</f>
        <v>EXPLAIN, DESCRIBE</v>
      </c>
    </row>
    <row r="232" spans="1:2" ht="19.5" customHeight="1">
      <c r="A232" s="2">
        <v>23</v>
      </c>
      <c r="B232" s="1" t="str">
        <f>HYPERLINK("http://www.lifeprint.com/asl101/pages-signs/f/fail.htm","FAIL")</f>
        <v>FAIL</v>
      </c>
    </row>
    <row r="233" spans="1:2" ht="19.5" customHeight="1">
      <c r="A233" s="2">
        <v>23</v>
      </c>
      <c r="B233" s="1" t="str">
        <f>HYPERLINK("http://www.lifeprint.com/asl101/pages-signs/f/flunk.htm","FLUNK, GET AN 'F'")</f>
        <v>FLUNK, GET AN 'F'</v>
      </c>
    </row>
    <row r="234" spans="1:2" ht="19.5" customHeight="1">
      <c r="A234" s="2">
        <v>23</v>
      </c>
      <c r="B234" s="1" t="str">
        <f>HYPERLINK("http://www.lifeprint.com/asl101/pages-signs/f/freshman.htm","FRESHMAN")</f>
        <v>FRESHMAN</v>
      </c>
    </row>
    <row r="235" spans="1:2" ht="19.5" customHeight="1">
      <c r="A235" s="2">
        <v>23</v>
      </c>
      <c r="B235" s="1" t="str">
        <f>HYPERLINK("http://www.lifeprint.com/asl101/pages-signs/m/math.htm","GEOMETRY")</f>
        <v>GEOMETRY</v>
      </c>
    </row>
    <row r="236" spans="1:2" ht="19.5" customHeight="1">
      <c r="A236" s="2">
        <v>23</v>
      </c>
      <c r="B236" s="1" t="str">
        <f>HYPERLINK("http://www.lifeprint.com/asl101/pages-signs/j/junior.htm","JUNIOR")</f>
        <v>JUNIOR</v>
      </c>
    </row>
    <row r="237" spans="1:2" ht="19.5" customHeight="1">
      <c r="A237" s="2">
        <v>23</v>
      </c>
      <c r="B237" s="1" t="str">
        <f>HYPERLINK("http://www.lifeprint.com/asl101/pages-signs/m/math.htm","MATH")</f>
        <v>MATH</v>
      </c>
    </row>
    <row r="238" spans="1:2" ht="19.5" customHeight="1">
      <c r="A238" s="2">
        <v>23</v>
      </c>
      <c r="B238" s="1" t="str">
        <f>HYPERLINK("http://www.lifeprint.com/asl101/pages-signs/t/takeaway.htm","MINUS, NEGATIVE")</f>
        <v>MINUS, NEGATIVE</v>
      </c>
    </row>
    <row r="239" spans="1:2" ht="19.5" customHeight="1">
      <c r="A239" s="2">
        <v>23</v>
      </c>
      <c r="B239" s="1" t="str">
        <f>HYPERLINK("http://www.lifeprint.com/asl101/pages-signs/n/number.htm","NUMBER")</f>
        <v>NUMBER</v>
      </c>
    </row>
    <row r="240" spans="1:2" ht="19.5" customHeight="1">
      <c r="A240" s="2">
        <v>23</v>
      </c>
      <c r="B240" s="1" t="str">
        <f>HYPERLINK("http://www.lifeprint.com/asl101/pages-signs/p/pass.htm","PASS")</f>
        <v>PASS</v>
      </c>
    </row>
    <row r="241" spans="1:2" ht="19.5" customHeight="1">
      <c r="A241" s="2">
        <v>23</v>
      </c>
      <c r="B241" s="1" t="str">
        <f>HYPERLINK("http://www.lifeprint.com/asl101/pages-signs/p/plus.htm","PLUS, POSITIVE")</f>
        <v>PLUS, POSITIVE</v>
      </c>
    </row>
    <row r="242" spans="1:2" ht="19.5" customHeight="1">
      <c r="A242" s="2">
        <v>23</v>
      </c>
      <c r="B242" s="1" t="str">
        <f>HYPERLINK("http://www.lifeprint.com/asl101/pages-signs/p/post.htm","POST, PUT UP A POSTER")</f>
        <v>POST, PUT UP A POSTER</v>
      </c>
    </row>
    <row r="243" spans="1:2" ht="19.5" customHeight="1">
      <c r="A243" s="2">
        <v>23</v>
      </c>
      <c r="B243" s="1" t="str">
        <f>HYPERLINK("http://www.lifeprint.com/asl101/pages-signs/c/cafeteria.htm","RESTAURANT")</f>
        <v>RESTAURANT</v>
      </c>
    </row>
    <row r="244" spans="1:2" ht="19.5" customHeight="1">
      <c r="A244" s="2">
        <v>23</v>
      </c>
      <c r="B244" s="1" t="str">
        <f>HYPERLINK("http://www.lifeprint.com/asl101/pages-signs/s/senior.htm","SENIOR")</f>
        <v>SENIOR</v>
      </c>
    </row>
    <row r="245" spans="1:2" ht="19.5" customHeight="1">
      <c r="A245" s="2">
        <v>23</v>
      </c>
      <c r="B245" s="1" t="str">
        <f>HYPERLINK("http://www.lifeprint.com/asl101/pages-signs/s/sophomore.htm","SOPHOMORE")</f>
        <v>SOPHOMORE</v>
      </c>
    </row>
    <row r="246" spans="1:2" ht="19.5" customHeight="1">
      <c r="A246" s="2">
        <v>23</v>
      </c>
      <c r="B246" s="1" t="str">
        <f>HYPERLINK("http://www.lifeprint.com/asl101/pages-signs/s/study.htm","STUDY")</f>
        <v>STUDY</v>
      </c>
    </row>
    <row r="247" spans="1:2" ht="19.5" customHeight="1">
      <c r="A247" s="2">
        <v>23</v>
      </c>
      <c r="B247" s="1" t="str">
        <f>HYPERLINK("http://www.lifeprint.com/asl101/pages-signs/t/takeaway.htm","TAKE-AWAY, SUBTRACT")</f>
        <v>TAKE-AWAY, SUBTRACT</v>
      </c>
    </row>
    <row r="248" spans="1:2" ht="19.5" customHeight="1">
      <c r="A248" s="2">
        <v>23</v>
      </c>
      <c r="B248" s="1" t="str">
        <f>HYPERLINK("http://www.lifeprint.com/asl101/pages-signs/w/worse.htm","TIMES, MULTIPLY, WORSE")</f>
        <v>TIMES, MULTIPLY, WORSE</v>
      </c>
    </row>
    <row r="249" spans="1:2" ht="19.5" customHeight="1">
      <c r="A249" s="2">
        <v>23</v>
      </c>
      <c r="B249" s="1" t="str">
        <f>HYPERLINK("http://www.lifeprint.com/asl101/pages-signs/m/math.htm","TRIGONOMETRY")</f>
        <v>TRIGONOMETRY</v>
      </c>
    </row>
    <row r="250" spans="1:2" ht="19.5" customHeight="1">
      <c r="A250" s="2">
        <v>23</v>
      </c>
      <c r="B250" s="1" t="str">
        <f>HYPERLINK("http://www.lifeprint.com/asl101/pages-signs/n/numbers11-20.htm","TWELVE, 12")</f>
        <v>TWELVE, 12</v>
      </c>
    </row>
    <row r="251" spans="1:2" ht="19.5" customHeight="1">
      <c r="A251" s="2">
        <v>23</v>
      </c>
      <c r="B251" s="1" t="str">
        <f>HYPERLINK("http://www.lifeprint.com/asl101/pages-signs/w/worse.htm","WORSE, TIMES, MULTIPLY")</f>
        <v>WORSE, TIMES, MULTIPLY</v>
      </c>
    </row>
    <row r="252" spans="1:2" ht="19.5" customHeight="1">
      <c r="A252" s="2">
        <v>24</v>
      </c>
      <c r="B252" s="1" t="str">
        <f>HYPERLINK("http://www.lifeprint.com/asl101/pages-signs/a/accept.htm","ACCEPT")</f>
        <v>ACCEPT</v>
      </c>
    </row>
    <row r="253" spans="1:2" ht="19.5" customHeight="1">
      <c r="A253" s="2">
        <v>24</v>
      </c>
      <c r="B253" s="1" t="str">
        <f>HYPERLINK("http://www.lifeprint.com/asl101/pages-signs/d/decline.htm","DECLINE, DETERIORATE")</f>
        <v>DECLINE, DETERIORATE</v>
      </c>
    </row>
    <row r="254" spans="1:2" ht="19.5" customHeight="1">
      <c r="A254" s="2">
        <v>24</v>
      </c>
      <c r="B254" s="1" t="str">
        <f>HYPERLINK("http://www.lifeprint.com/asl101/pages-signs/d/decrease.htm","DECREASE, LOSE WEIGHT")</f>
        <v>DECREASE, LOSE WEIGHT</v>
      </c>
    </row>
    <row r="255" spans="1:2" ht="19.5" customHeight="1">
      <c r="A255" s="2">
        <v>24</v>
      </c>
      <c r="B255" s="1" t="str">
        <f>HYPERLINK("http://www.lifeprint.com/asl101/pages-signs/d/dontmind.htm","DON'T-MIND")</f>
        <v>DON'T-MIND</v>
      </c>
    </row>
    <row r="256" spans="1:2" ht="19.5" customHeight="1">
      <c r="A256" s="2">
        <v>24</v>
      </c>
      <c r="B256" s="1" t="str">
        <f>HYPERLINK("http://www.lifeprint.com/asl101/pages-signs/d/during.htm","DURING, WHILE")</f>
        <v>DURING, WHILE</v>
      </c>
    </row>
    <row r="257" spans="1:2" ht="19.5" customHeight="1">
      <c r="A257" s="2">
        <v>24</v>
      </c>
      <c r="B257" s="1" t="str">
        <f>HYPERLINK("http://www.lifeprint.com/asl101/pages-signs/e/enough.htm","ENOUGH")</f>
        <v>ENOUGH</v>
      </c>
    </row>
    <row r="258" spans="1:2" ht="19.5" customHeight="1">
      <c r="A258" s="2">
        <v>24</v>
      </c>
      <c r="B258" s="1" t="str">
        <f>HYPERLINK("http://www.lifeprint.com/asl101/pages-signs/e/equal.htm","EQUAL, FAIR, EVEN")</f>
        <v>EQUAL, FAIR, EVEN</v>
      </c>
    </row>
    <row r="259" spans="1:2" ht="19.5" customHeight="1">
      <c r="A259" s="2">
        <v>24</v>
      </c>
      <c r="B259" s="1" t="str">
        <f>HYPERLINK("http://www.lifeprint.com/asl101/pages-signs/s/succeed.htm","FINALLY, PAH!")</f>
        <v>FINALLY, PAH!</v>
      </c>
    </row>
    <row r="260" spans="1:2" ht="19.5" customHeight="1">
      <c r="A260" s="2">
        <v>24</v>
      </c>
      <c r="B260" s="1" t="str">
        <f>HYPERLINK("http://www.lifeprint.com/asl101/pages-signs/e/enough.htm","GOOD-ENOUGH")</f>
        <v>GOOD-ENOUGH</v>
      </c>
    </row>
    <row r="261" spans="1:2" ht="19.5" customHeight="1">
      <c r="A261" s="2">
        <v>24</v>
      </c>
      <c r="B261" s="1" t="str">
        <f>HYPERLINK("http://www.lifeprint.com/asl101/pages-signs/h/how-much.htm","HOW-MUCH")</f>
        <v>HOW-MUCH</v>
      </c>
    </row>
    <row r="262" spans="1:2" ht="19.5" customHeight="1">
      <c r="A262" s="2">
        <v>24</v>
      </c>
      <c r="B262" s="1" t="str">
        <f>HYPERLINK("http://www.lifeprint.com/asl101/pages-signs/i/improve.htm","IMPROVE, GET BETTER")</f>
        <v>IMPROVE, GET BETTER</v>
      </c>
    </row>
    <row r="263" spans="1:2" ht="19.5" customHeight="1">
      <c r="A263" s="2">
        <v>24</v>
      </c>
      <c r="B263" s="1" t="str">
        <f>HYPERLINK("http://www.lifeprint.com/asl101/pages-signs/i/increase.htm","INCREASE, GAIN WEIGHT")</f>
        <v>INCREASE, GAIN WEIGHT</v>
      </c>
    </row>
    <row r="264" spans="1:2" ht="19.5" customHeight="1">
      <c r="A264" s="2">
        <v>24</v>
      </c>
      <c r="B264" s="1" t="str">
        <f>HYPERLINK("http://www.lifeprint.com/asl101/pages-signs/j/juice.htm","JUICE")</f>
        <v>JUICE</v>
      </c>
    </row>
    <row r="265" spans="1:2" ht="19.5" customHeight="1">
      <c r="A265" s="2">
        <v>24</v>
      </c>
      <c r="B265" s="1" t="str">
        <f>HYPERLINK("http://www.lifeprint.com/asl101/pages-signs/t/than.htm","LESS, REDUCE")</f>
        <v>LESS, REDUCE</v>
      </c>
    </row>
    <row r="266" spans="1:2" ht="19.5" customHeight="1">
      <c r="A266" s="2">
        <v>24</v>
      </c>
      <c r="B266" s="1" t="str">
        <f>HYPERLINK("http://www.lifeprint.com/asl101/pages-signs/t/than.htm","LESS-THAN")</f>
        <v>LESS-THAN</v>
      </c>
    </row>
    <row r="267" spans="1:2" ht="19.5" customHeight="1">
      <c r="A267" s="2">
        <v>24</v>
      </c>
      <c r="B267" s="1" t="str">
        <f>HYPERLINK("http://www.lifeprint.com/asl101/pages-signs/t/than.htm","LIMIT")</f>
        <v>LIMIT</v>
      </c>
    </row>
    <row r="268" spans="1:2" ht="19.5" customHeight="1">
      <c r="A268" s="2">
        <v>24</v>
      </c>
      <c r="B268" s="1" t="str">
        <f>HYPERLINK("http://www.lifeprint.com/asl101/pages-signs/m/mischievous.htm","MISCHIEVOUS")</f>
        <v>MISCHIEVOUS</v>
      </c>
    </row>
    <row r="269" spans="1:2" ht="19.5" customHeight="1">
      <c r="A269" s="2">
        <v>24</v>
      </c>
      <c r="B269" s="1" t="str">
        <f>HYPERLINK("http://www.lifeprint.com/asl101/pages-signs/t/than.htm","MORE-THAN")</f>
        <v>MORE-THAN</v>
      </c>
    </row>
    <row r="270" spans="1:2" ht="19.5" customHeight="1">
      <c r="A270" s="2">
        <v>24</v>
      </c>
      <c r="B270" s="1" t="str">
        <f>HYPERLINK("http://www.lifeprint.com/asl101/pages-signs/d/doctor.htm","NURSE")</f>
        <v>NURSE</v>
      </c>
    </row>
    <row r="271" spans="1:2" ht="19.5" customHeight="1">
      <c r="A271" s="2">
        <v>24</v>
      </c>
      <c r="B271" s="1" t="str">
        <f>HYPERLINK("http://www.lifeprint.com/asl101/pages-signs/o/other.htm","OTHER, ELSE")</f>
        <v>OTHER, ELSE</v>
      </c>
    </row>
    <row r="272" spans="1:2" ht="19.5" customHeight="1">
      <c r="A272" s="2">
        <v>24</v>
      </c>
      <c r="B272" s="1" t="str">
        <f>HYPERLINK("http://www.lifeprint.com/asl101/pages-signs/s/succeed.htm","PAH!, FINALLY")</f>
        <v>PAH!, FINALLY</v>
      </c>
    </row>
    <row r="273" spans="1:2" ht="19.5" customHeight="1">
      <c r="A273" s="2">
        <v>24</v>
      </c>
      <c r="B273" s="1" t="str">
        <f>HYPERLINK("http://www.lifeprint.com/asl101/pages-signs/s/shut.htm","SHUT-DOWN, TURN-OFF")</f>
        <v>SHUT-DOWN, TURN-OFF</v>
      </c>
    </row>
    <row r="274" spans="1:2" ht="19.5" customHeight="1">
      <c r="A274" s="2">
        <v>24</v>
      </c>
      <c r="B274" s="1" t="str">
        <f>HYPERLINK("http://www.lifeprint.com/asl101/pages-signs/s/strange.htm","STRANGE, ODD")</f>
        <v>STRANGE, ODD</v>
      </c>
    </row>
    <row r="275" spans="1:2" ht="19.5" customHeight="1">
      <c r="A275" s="2">
        <v>24</v>
      </c>
      <c r="B275" s="1" t="str">
        <f>HYPERLINK("http://www.lifeprint.com/asl101/pages-signs/s/succeed.htm","SUCCEED, SUCCESS")</f>
        <v>SUCCEED, SUCCESS</v>
      </c>
    </row>
    <row r="276" spans="1:2" ht="19.5" customHeight="1">
      <c r="A276" s="2">
        <v>24</v>
      </c>
      <c r="B276" s="1" t="str">
        <f>HYPERLINK("http://www.lifeprint.com/asl101/pages-signs/t/than.htm","THAN")</f>
        <v>THAN</v>
      </c>
    </row>
    <row r="277" spans="1:2" ht="19.5" customHeight="1">
      <c r="A277" s="2">
        <v>24</v>
      </c>
      <c r="B277" s="1" t="str">
        <f>HYPERLINK("http://www.lifeprint.com/asl101/pages-signs/t/too-much.htm","TOO-MUCH")</f>
        <v>TOO-MUCH</v>
      </c>
    </row>
    <row r="278" spans="1:2" ht="19.5" customHeight="1">
      <c r="A278" s="2">
        <v>24</v>
      </c>
      <c r="B278" s="1" t="str">
        <f>HYPERLINK("http://www.lifeprint.com/asl101/pages-signs/w/worry.htm","WORRY")</f>
        <v>WORRY</v>
      </c>
    </row>
    <row r="279" spans="1:2" ht="19.5" customHeight="1">
      <c r="A279" s="2">
        <v>25</v>
      </c>
      <c r="B279" s="1" t="str">
        <f>HYPERLINK("http://www.lifeprint.com/asl101/pages-signs/a/area.htm","AREA")</f>
        <v>AREA</v>
      </c>
    </row>
    <row r="280" spans="1:2" ht="19.5" customHeight="1">
      <c r="A280" s="2">
        <v>25</v>
      </c>
      <c r="B280" s="1" t="str">
        <f>HYPERLINK("http://www.lifeprint.com/asl101/pages-signs/b/box.htm","BOX, ROOM")</f>
        <v>BOX, ROOM</v>
      </c>
    </row>
    <row r="281" spans="1:2" ht="19.5" customHeight="1">
      <c r="A281" s="2">
        <v>25</v>
      </c>
      <c r="B281" s="1" t="str">
        <f>HYPERLINK("http://www.lifeprint.com/asl101/pages-signs/b/bring.htm","BRING, CARRY")</f>
        <v>BRING, CARRY</v>
      </c>
    </row>
    <row r="282" spans="1:2" ht="19.5" customHeight="1">
      <c r="A282" s="2">
        <v>25</v>
      </c>
      <c r="B282" s="1" t="str">
        <f>HYPERLINK("http://www.lifeprint.com/asl101/pages-signs/c/come.htm","COME")</f>
        <v>COME</v>
      </c>
    </row>
    <row r="283" spans="1:2" ht="19.5" customHeight="1">
      <c r="A283" s="2">
        <v>25</v>
      </c>
      <c r="B283" s="1" t="str">
        <f>HYPERLINK("http://www.lifeprint.com/asl101/pages-signs/d/dontmind.htm","DON'T-MIND")</f>
        <v>DON'T-MIND</v>
      </c>
    </row>
    <row r="284" spans="1:2" ht="19.5" customHeight="1">
      <c r="A284" s="2">
        <v>25</v>
      </c>
      <c r="B284" s="1" t="str">
        <f>HYPERLINK("http://www.lifeprint.com/asl101/pages-signs/e/east.htm","EAST")</f>
        <v>EAST</v>
      </c>
    </row>
    <row r="285" spans="1:2" ht="19.5" customHeight="1">
      <c r="A285" s="2">
        <v>25</v>
      </c>
      <c r="B285" s="1" t="str">
        <f>HYPERLINK("http://www.lifeprint.com/asl101/pages-signs/e/exact.htm","EXACT")</f>
        <v>EXACT</v>
      </c>
    </row>
    <row r="286" spans="1:2" ht="19.5" customHeight="1">
      <c r="A286" s="2">
        <v>25</v>
      </c>
      <c r="B286" s="1" t="str">
        <f>HYPERLINK("http://www.lifeprint.com/asl101/pages-signs/f/far.htm","FAR")</f>
        <v>FAR</v>
      </c>
    </row>
    <row r="287" spans="1:2" ht="19.5" customHeight="1">
      <c r="A287" s="2">
        <v>25</v>
      </c>
      <c r="B287" s="1" t="str">
        <f>HYPERLINK("http://www.lifeprint.com/asl101/pages-signs/f/fast.htm","FAST, QUICK")</f>
        <v>FAST, QUICK</v>
      </c>
    </row>
    <row r="288" spans="1:2" ht="19.5" customHeight="1">
      <c r="A288" s="2">
        <v>25</v>
      </c>
      <c r="B288" s="1" t="str">
        <f>HYPERLINK("http://www.lifeprint.com/asl101/pages-signs/f/fast.htm","FAST, SPEED")</f>
        <v>FAST, SPEED</v>
      </c>
    </row>
    <row r="289" spans="1:2" ht="19.5" customHeight="1">
      <c r="A289" s="2">
        <v>25</v>
      </c>
      <c r="B289" s="1" t="str">
        <f>HYPERLINK("http://www.lifeprint.com/asl101/pages-signs/f/field.htm","FIELD, GROUND, YARD, AREA")</f>
        <v>FIELD, GROUND, YARD, AREA</v>
      </c>
    </row>
    <row r="290" spans="1:2" ht="19.5" customHeight="1">
      <c r="A290" s="2">
        <v>25</v>
      </c>
      <c r="B290" s="1" t="str">
        <f>HYPERLINK("http://www.lifeprint.com/asl101/pages-signs/f/front.htm","FRONT")</f>
        <v>FRONT</v>
      </c>
    </row>
    <row r="291" spans="1:2" ht="19.5" customHeight="1">
      <c r="A291" s="2">
        <v>25</v>
      </c>
      <c r="B291" s="1" t="str">
        <f>HYPERLINK("http://www.lifeprint.com/asl101/pages-signs/g/go.htm","GO, TAKE-OFF")</f>
        <v>GO, TAKE-OFF</v>
      </c>
    </row>
    <row r="292" spans="1:2" ht="19.5" customHeight="1">
      <c r="A292" s="2">
        <v>25</v>
      </c>
      <c r="B292" s="1" t="str">
        <f>HYPERLINK("http://www.lifeprint.com/asl101/pages-signs/h/hurry.htm","HURRY, RUSH")</f>
        <v>HURRY, RUSH</v>
      </c>
    </row>
    <row r="293" spans="1:2" ht="19.5" customHeight="1">
      <c r="A293" s="2">
        <v>25</v>
      </c>
      <c r="B293" s="1" t="str">
        <f>HYPERLINK("http://www.lifeprint.com/asl101/pages-signs/l/left.htm","LEFT")</f>
        <v>LEFT</v>
      </c>
    </row>
    <row r="294" spans="1:2" ht="19.5" customHeight="1">
      <c r="A294" s="2">
        <v>25</v>
      </c>
      <c r="B294" s="1" t="str">
        <f>HYPERLINK("http://www.lifeprint.com/asl101/pages-signs/m/move.htm","MOVE")</f>
        <v>MOVE</v>
      </c>
    </row>
    <row r="295" spans="1:2" ht="19.5" customHeight="1">
      <c r="A295" s="2">
        <v>25</v>
      </c>
      <c r="B295" s="1" t="str">
        <f>HYPERLINK("http://www.lifeprint.com/asl101/pages-signs/n/near.htm","NEAR, CLOSE")</f>
        <v>NEAR, CLOSE</v>
      </c>
    </row>
    <row r="296" spans="1:2" ht="19.5" customHeight="1">
      <c r="A296" s="2">
        <v>25</v>
      </c>
      <c r="B296" s="1" t="str">
        <f>HYPERLINK("http://www.lifeprint.com/asl101/pages-signs/n/north.htm","NORTH")</f>
        <v>NORTH</v>
      </c>
    </row>
    <row r="297" spans="1:2" ht="19.5" customHeight="1">
      <c r="A297" s="2">
        <v>25</v>
      </c>
      <c r="B297" s="1" t="str">
        <f>HYPERLINK("http://www.lifeprint.com/asl101/pages-signs/p/park-car.htm","PARK, PARKING")</f>
        <v>PARK, PARKING</v>
      </c>
    </row>
    <row r="298" spans="1:2" ht="19.5" customHeight="1">
      <c r="A298" s="2">
        <v>25</v>
      </c>
      <c r="B298" s="1" t="str">
        <f>HYPERLINK("http://www.lifeprint.com/asl101/pages-signs/p/parking-lot.htm","PARKING-LOT")</f>
        <v>PARKING-LOT</v>
      </c>
    </row>
    <row r="299" spans="1:2" ht="19.5" customHeight="1">
      <c r="A299" s="2">
        <v>25</v>
      </c>
      <c r="B299" s="1" t="str">
        <f>HYPERLINK("http://www.lifeprint.com/asl101/pages-signs/e/exact.htm","PERFECT")</f>
        <v>PERFECT</v>
      </c>
    </row>
    <row r="300" spans="1:2" ht="19.5" customHeight="1">
      <c r="A300" s="2">
        <v>25</v>
      </c>
      <c r="B300" s="1" t="str">
        <f>HYPERLINK("http://www.lifeprint.com/asl101/pages-signs/p/play.htm","PLAY")</f>
        <v>PLAY</v>
      </c>
    </row>
    <row r="301" spans="1:2" ht="19.5" customHeight="1">
      <c r="A301" s="2">
        <v>25</v>
      </c>
      <c r="B301" s="1" t="str">
        <f>HYPERLINK("http://www.lifeprint.com/asl101/pages-signs/r/right.htm","RIGHT")</f>
        <v>RIGHT</v>
      </c>
    </row>
    <row r="302" spans="1:2" ht="19.5" customHeight="1">
      <c r="A302" s="2">
        <v>25</v>
      </c>
      <c r="B302" s="1" t="str">
        <f>HYPERLINK("http://www.lifeprint.com/asl101/pages-signs/s/south.htm","SOUTH")</f>
        <v>SOUTH</v>
      </c>
    </row>
    <row r="303" spans="1:2" ht="19.5" customHeight="1">
      <c r="A303" s="2">
        <v>25</v>
      </c>
      <c r="B303" s="1" t="str">
        <f>HYPERLINK("http://www.lifeprint.com/asl101/pages-signs/t/thereabouts.htm","THEREABOUTS, AROUND")</f>
        <v>THEREABOUTS, AROUND</v>
      </c>
    </row>
    <row r="304" spans="1:2" ht="19.5" customHeight="1">
      <c r="A304" s="2">
        <v>25</v>
      </c>
      <c r="B304" s="1" t="str">
        <f>HYPERLINK("http://www.lifeprint.com/asl101/pages-signs/w/west.htm","WEST")</f>
        <v>WEST</v>
      </c>
    </row>
    <row r="305" spans="1:2" ht="19.5" customHeight="1">
      <c r="A305" s="2">
        <v>25</v>
      </c>
      <c r="B305" s="1" t="str">
        <f>HYPERLINK("http://www.lifeprint.com/asl101/pages-signs/w/wow.htm","WOW")</f>
        <v>WOW</v>
      </c>
    </row>
    <row r="306" spans="1:2" ht="19.5" customHeight="1">
      <c r="A306" s="2">
        <v>26</v>
      </c>
      <c r="B306" s="1" t="str">
        <f>HYPERLINK("http://www.lifeprint.com/asl101/pages-signs/b/bright.htm","BRIGHT, CLEAR")</f>
        <v>BRIGHT, CLEAR</v>
      </c>
    </row>
    <row r="307" spans="1:2" ht="19.5" customHeight="1">
      <c r="A307" s="2">
        <v>26</v>
      </c>
      <c r="B307" s="1" t="str">
        <f>HYPERLINK("http://www.lifeprint.com/asl101/pages-signs/d/dark.htm","DARK")</f>
        <v>DARK</v>
      </c>
    </row>
    <row r="308" spans="1:2" ht="19.5" customHeight="1">
      <c r="A308" s="2">
        <v>26</v>
      </c>
      <c r="B308" s="1" t="str">
        <f>HYPERLINK("http://www.lifeprint.com/asl101/pages-signs/d/dig.htm","DIG")</f>
        <v>DIG</v>
      </c>
    </row>
    <row r="309" spans="1:2" ht="19.5" customHeight="1">
      <c r="A309" s="2">
        <v>26</v>
      </c>
      <c r="B309" s="1" t="str">
        <f>HYPERLINK("http://www.lifeprint.com/asl101/pages-signs/d/dont-care.htm","DON'T-CARE")</f>
        <v>DON'T-CARE</v>
      </c>
    </row>
    <row r="310" spans="1:2" ht="19.5" customHeight="1">
      <c r="A310" s="2">
        <v>26</v>
      </c>
      <c r="B310" s="1" t="str">
        <f>HYPERLINK("http://www.lifeprint.com/asl101/pages-signs/f/flower.htm","FLOWER")</f>
        <v>FLOWER</v>
      </c>
    </row>
    <row r="311" spans="1:2" ht="19.5" customHeight="1">
      <c r="A311" s="2">
        <v>26</v>
      </c>
      <c r="B311" s="1" t="str">
        <f>HYPERLINK("http://www.lifeprint.com/asl101/pages-signs/f/forget.htm","FORGET")</f>
        <v>FORGET</v>
      </c>
    </row>
    <row r="312" spans="1:2" ht="19.5" customHeight="1">
      <c r="A312" s="2">
        <v>26</v>
      </c>
      <c r="B312" s="1" t="str">
        <f>HYPERLINK("http://www.lifeprint.com/asl101/pages-signs/f/fun.htm","FUN")</f>
        <v>FUN</v>
      </c>
    </row>
    <row r="313" spans="1:2" ht="19.5" customHeight="1">
      <c r="A313" s="2">
        <v>26</v>
      </c>
      <c r="B313" s="1" t="str">
        <f>HYPERLINK("http://www.lifeprint.com/asl101/pages-signs/g/grass.htm","GRASS, HAY")</f>
        <v>GRASS, HAY</v>
      </c>
    </row>
    <row r="314" spans="1:2" ht="19.5" customHeight="1">
      <c r="A314" s="2">
        <v>26</v>
      </c>
      <c r="B314" s="1" t="str">
        <f>HYPERLINK("http://www.lifeprint.com/asl101/pages-signs/h/heavy.htm","HEAVY")</f>
        <v>HEAVY</v>
      </c>
    </row>
    <row r="315" spans="1:2" ht="19.5" customHeight="1">
      <c r="A315" s="2">
        <v>26</v>
      </c>
      <c r="B315" s="1" t="str">
        <f>HYPERLINK("http://www.lifeprint.com/asl101/pages-signs/h/high.htm","HIGH, HEIGHT")</f>
        <v>HIGH, HEIGHT</v>
      </c>
    </row>
    <row r="316" spans="1:2" ht="19.5" customHeight="1">
      <c r="A316" s="2">
        <v>26</v>
      </c>
      <c r="B316" s="1" t="str">
        <f>HYPERLINK("http://www.lifeprint.com/asl101/pages-signs/c/clv.htm","HIKE")</f>
        <v>HIKE</v>
      </c>
    </row>
    <row r="317" spans="1:2" ht="19.5" customHeight="1">
      <c r="A317" s="2">
        <v>26</v>
      </c>
      <c r="B317" s="1" t="str">
        <f>HYPERLINK("http://www.lifeprint.com/asl101/pages-signs/l/laugh.htm","LAUGH")</f>
        <v>LAUGH</v>
      </c>
    </row>
    <row r="318" spans="1:2" ht="19.5" customHeight="1">
      <c r="A318" s="2">
        <v>26</v>
      </c>
      <c r="B318" s="1" t="str">
        <f>HYPERLINK("http://www.lifeprint.com/asl101/pages-signs/h/heavy.htm","LIGHT-WEIGHT")</f>
        <v>LIGHT-WEIGHT</v>
      </c>
    </row>
    <row r="319" spans="1:2" ht="19.5" customHeight="1">
      <c r="A319" s="2">
        <v>26</v>
      </c>
      <c r="B319" s="1" t="str">
        <f>HYPERLINK("http://www.lifeprint.com/asl101/pages-signs/l/low.htm","LOW-AMOUNT")</f>
        <v>LOW-AMOUNT</v>
      </c>
    </row>
    <row r="320" spans="1:2" ht="19.5" customHeight="1">
      <c r="A320" s="2">
        <v>26</v>
      </c>
      <c r="B320" s="1" t="str">
        <f>HYPERLINK("http://www.lifeprint.com/asl101/pages-signs/l/low.htm","LOW-HEIGHT")</f>
        <v>LOW-HEIGHT</v>
      </c>
    </row>
    <row r="321" spans="1:2" ht="19.5" customHeight="1">
      <c r="A321" s="2">
        <v>26</v>
      </c>
      <c r="B321" s="1" t="str">
        <f>HYPERLINK("http://www.lifeprint.com/asl101/pages-signs/m/mountain.htm","MOUNTAIN")</f>
        <v>MOUNTAIN</v>
      </c>
    </row>
    <row r="322" spans="1:2" ht="19.5" customHeight="1">
      <c r="A322" s="2">
        <v>26</v>
      </c>
      <c r="B322" s="1" t="str">
        <f>HYPERLINK("http://www.lifeprint.com/asl101/pages-signs/o/outside.htm","OUTSIDE, OUT")</f>
        <v>OUTSIDE, OUT</v>
      </c>
    </row>
    <row r="323" spans="1:2" ht="19.5" customHeight="1">
      <c r="A323" s="2">
        <v>26</v>
      </c>
      <c r="B323" s="1" t="str">
        <f>HYPERLINK("http://www.lifeprint.com/asl101/pages-signs/p/plant.htm","PLANT, SPRING, GARDEN")</f>
        <v>PLANT, SPRING, GARDEN</v>
      </c>
    </row>
    <row r="324" spans="1:2" ht="19.5" customHeight="1">
      <c r="A324" s="2">
        <v>26</v>
      </c>
      <c r="B324" s="1" t="str">
        <f>HYPERLINK("http://www.lifeprint.com/asl101/pages-signs/r/remember.htm","REMEMBER")</f>
        <v>REMEMBER</v>
      </c>
    </row>
    <row r="325" spans="1:2" ht="19.5" customHeight="1">
      <c r="A325" s="2">
        <v>26</v>
      </c>
      <c r="B325" s="1" t="str">
        <f>HYPERLINK("http://www.lifeprint.com/asl101/pages-signs/t/topic.htm","TOPIC, SUBJECT")</f>
        <v>TOPIC, SUBJECT</v>
      </c>
    </row>
    <row r="326" spans="1:2" ht="19.5" customHeight="1">
      <c r="A326" s="2">
        <v>26</v>
      </c>
      <c r="B326" s="1" t="str">
        <f>HYPERLINK("http://www.lifeprint.com/asl101/pages-signs/t/tree.htm","TREE")</f>
        <v>TREE</v>
      </c>
    </row>
    <row r="327" spans="1:2" ht="19.5" customHeight="1">
      <c r="A327" s="2">
        <v>26</v>
      </c>
      <c r="B327" s="1" t="str">
        <f>HYPERLINK("http://www.lifeprint.com/asl101/pages-signs/s/since.htm","UP-TO-NOW, SINCE, HAVE BEEN")</f>
        <v>UP-TO-NOW, SINCE, HAVE BEEN</v>
      </c>
    </row>
    <row r="328" spans="1:2" ht="19.5" customHeight="1">
      <c r="A328" s="2">
        <v>27</v>
      </c>
      <c r="B328" s="1" t="str">
        <f>HYPERLINK("http://www.lifeprint.com/asl101/pages-signs/w/wine.htm","BEER")</f>
        <v>BEER</v>
      </c>
    </row>
    <row r="329" spans="1:2" ht="19.5" customHeight="1">
      <c r="A329" s="2">
        <v>27</v>
      </c>
      <c r="B329" s="1" t="str">
        <f>HYPERLINK("http://www.lifeprint.com/asl101/pages-signs/b/bread.htm","BREAD")</f>
        <v>BREAD</v>
      </c>
    </row>
    <row r="330" spans="1:2" ht="19.5" customHeight="1">
      <c r="A330" s="2">
        <v>27</v>
      </c>
      <c r="B330" s="1" t="str">
        <f>HYPERLINK("http://www.lifeprint.com/asl101/pages-signs/b/butter.htm","BUTTER")</f>
        <v>BUTTER</v>
      </c>
    </row>
    <row r="331" spans="1:2" ht="19.5" customHeight="1">
      <c r="A331" s="2">
        <v>27</v>
      </c>
      <c r="B331" s="1" t="str">
        <f>HYPERLINK("http://www.lifeprint.com/asl101/pages-signs/c/cabinet.htm","CABINET, CUPBOARD")</f>
        <v>CABINET, CUPBOARD</v>
      </c>
    </row>
    <row r="332" spans="1:2" ht="19.5" customHeight="1">
      <c r="A332" s="2">
        <v>27</v>
      </c>
      <c r="B332" s="1" t="str">
        <f>HYPERLINK("http://www.lifeprint.com/asl101/pages-signs/c/cake.htm","CAKE")</f>
        <v>CAKE</v>
      </c>
    </row>
    <row r="333" spans="1:2" ht="19.5" customHeight="1">
      <c r="A333" s="2">
        <v>27</v>
      </c>
      <c r="B333" s="1" t="str">
        <f>HYPERLINK("http://www.lifeprint.com/asl101/pages-signs/c/coffee.htm","COFFEE")</f>
        <v>COFFEE</v>
      </c>
    </row>
    <row r="334" spans="1:2" ht="19.5" customHeight="1">
      <c r="A334" s="2">
        <v>27</v>
      </c>
      <c r="B334" s="1" t="str">
        <f>HYPERLINK("http://www.lifeprint.com/asl101/pages-signs/d/delicious.htm","DELICIOUS")</f>
        <v>DELICIOUS</v>
      </c>
    </row>
    <row r="335" spans="1:2" ht="19.5" customHeight="1">
      <c r="A335" s="2">
        <v>27</v>
      </c>
      <c r="B335" s="1" t="str">
        <f>HYPERLINK("http://www.lifeprint.com/asl101/pages-signs/d/dozen.htm","DOZEN")</f>
        <v>DOZEN</v>
      </c>
    </row>
    <row r="336" spans="1:2" ht="19.5" customHeight="1">
      <c r="A336" s="2">
        <v>27</v>
      </c>
      <c r="B336" s="1" t="str">
        <f>HYPERLINK("http://www.lifeprint.com/asl101/pages-signs/f/feed.htm","FEED, NOURISH")</f>
        <v>FEED, NOURISH</v>
      </c>
    </row>
    <row r="337" spans="1:2" ht="19.5" customHeight="1">
      <c r="A337" s="2">
        <v>27</v>
      </c>
      <c r="B337" s="1" t="str">
        <f>HYPERLINK("http://www.lifeprint.com/asl101/pages-signs/m/meat.htm","MEAT, STEAK")</f>
        <v>MEAT, STEAK</v>
      </c>
    </row>
    <row r="338" spans="1:2" ht="19.5" customHeight="1">
      <c r="A338" s="2">
        <v>27</v>
      </c>
      <c r="B338" s="1" t="str">
        <f>HYPERLINK("http://www.lifeprint.com/asl101/pages-signs/o/ounce.htm","OUNCE")</f>
        <v>OUNCE</v>
      </c>
    </row>
    <row r="339" spans="1:2" ht="19.5" customHeight="1">
      <c r="A339" s="2">
        <v>27</v>
      </c>
      <c r="B339" s="1" t="str">
        <f>HYPERLINK("http://www.lifeprint.com/asl101/pages-signs/p/pie.htm","PIE")</f>
        <v>PIE</v>
      </c>
    </row>
    <row r="340" spans="1:2" ht="19.5" customHeight="1">
      <c r="A340" s="2">
        <v>27</v>
      </c>
      <c r="B340" s="1" t="str">
        <f>HYPERLINK("http://www.lifeprint.com/asl101/pages-signs/p/pound.htm","POUND, WEIGHT")</f>
        <v>POUND, WEIGHT</v>
      </c>
    </row>
    <row r="341" spans="1:2" ht="19.5" customHeight="1">
      <c r="A341" s="2">
        <v>27</v>
      </c>
      <c r="B341" s="1" t="str">
        <f>HYPERLINK("http://www.lifeprint.com/asl101/pages-signs/s/smell.htm","SMELL")</f>
        <v>SMELL</v>
      </c>
    </row>
    <row r="342" spans="1:2" ht="19.5" customHeight="1">
      <c r="A342" s="2">
        <v>27</v>
      </c>
      <c r="B342" s="1" t="str">
        <f>HYPERLINK("http://www.lifeprint.com/asl101/pages-signs/t/taste.htm","TASTE ")</f>
        <v>TASTE </v>
      </c>
    </row>
    <row r="343" spans="1:2" ht="19.5" customHeight="1">
      <c r="A343" s="2">
        <v>27</v>
      </c>
      <c r="B343" s="1" t="str">
        <f>HYPERLINK("http://www.lifeprint.com/asl101/pages-signs/t/tea.htm","TEA")</f>
        <v>TEA</v>
      </c>
    </row>
    <row r="344" spans="1:2" ht="19.5" customHeight="1">
      <c r="A344" s="2">
        <v>27</v>
      </c>
      <c r="B344" s="1" t="str">
        <f>HYPERLINK("http://www.lifeprint.com/asl101/pages-signs/t/teaspoon.htm","TEASPOON")</f>
        <v>TEASPOON</v>
      </c>
    </row>
    <row r="345" spans="1:2" ht="19.5" customHeight="1">
      <c r="A345" s="2">
        <v>27</v>
      </c>
      <c r="B345" s="1" t="str">
        <f>HYPERLINK("http://www.lifeprint.com/asl101/pages-signs/v/vegetable.htm","VEGETABLES")</f>
        <v>VEGETABLES</v>
      </c>
    </row>
    <row r="346" spans="1:2" ht="19.5" customHeight="1">
      <c r="A346" s="2">
        <v>27</v>
      </c>
      <c r="B346" s="1" t="str">
        <f>HYPERLINK("http://www.lifeprint.com/asl101/pages-signs/w/wash-dishes.htm","WASH-DISHES")</f>
        <v>WASH-DISHES</v>
      </c>
    </row>
    <row r="347" spans="1:2" ht="19.5" customHeight="1">
      <c r="A347" s="2">
        <v>27</v>
      </c>
      <c r="B347" s="1" t="str">
        <f>HYPERLINK("http://www.lifeprint.com/asl101/pages-signs/w/wine.htm","WINE")</f>
        <v>WINE</v>
      </c>
    </row>
    <row r="348" spans="1:2" ht="19.5" customHeight="1">
      <c r="A348" s="2">
        <v>28</v>
      </c>
      <c r="B348" s="1" t="str">
        <f>HYPERLINK("http://www.lifeprint.com/asl101/pages-signs/b/blanket.htm","BLANKET")</f>
        <v>BLANKET</v>
      </c>
    </row>
    <row r="349" spans="1:2" ht="19.5" customHeight="1">
      <c r="A349" s="2">
        <v>28</v>
      </c>
      <c r="B349" s="1" t="str">
        <f>HYPERLINK("http://www.lifeprint.com/asl101/pages-signs/b/button.htm","BUTTON")</f>
        <v>BUTTON</v>
      </c>
    </row>
    <row r="350" spans="1:2" ht="19.5" customHeight="1">
      <c r="A350" s="2">
        <v>28</v>
      </c>
      <c r="B350" s="1" t="str">
        <f>HYPERLINK("http://www.lifeprint.com/asl101/pages-signs/c/clothes.htm","CLOTHES")</f>
        <v>CLOTHES</v>
      </c>
    </row>
    <row r="351" spans="1:2" ht="19.5" customHeight="1">
      <c r="A351" s="2">
        <v>28</v>
      </c>
      <c r="B351" s="1" t="str">
        <f>HYPERLINK("http://www.lifeprint.com/asl101/pages-signs/c/copy.htm","COPY")</f>
        <v>COPY</v>
      </c>
    </row>
    <row r="352" spans="1:2" ht="19.5" customHeight="1">
      <c r="A352" s="2">
        <v>28</v>
      </c>
      <c r="B352" s="1" t="str">
        <f>HYPERLINK("http://www.lifeprint.com/asl101/pages-signs/d/diaper.htm","DIAPER")</f>
        <v>DIAPER</v>
      </c>
    </row>
    <row r="353" spans="1:2" ht="19.5" customHeight="1">
      <c r="A353" s="2">
        <v>28</v>
      </c>
      <c r="B353" s="1" t="str">
        <f>HYPERLINK("http://www.lifeprint.com/asl101/pages-signs/d/dots.htm","DOTS")</f>
        <v>DOTS</v>
      </c>
    </row>
    <row r="354" spans="1:2" ht="19.5" customHeight="1">
      <c r="A354" s="2">
        <v>28</v>
      </c>
      <c r="B354" s="1" t="str">
        <f>HYPERLINK("http://www.lifeprint.com/asl101/pages-signs/d/dress.htm","DRESS")</f>
        <v>DRESS</v>
      </c>
    </row>
    <row r="355" spans="1:2" ht="19.5" customHeight="1">
      <c r="A355" s="2">
        <v>28</v>
      </c>
      <c r="B355" s="1" t="str">
        <f>HYPERLINK("http://www.lifeprint.com/asl101/pages-signs/g/gold.htm","GOLD")</f>
        <v>GOLD</v>
      </c>
    </row>
    <row r="356" spans="1:2" ht="19.5" customHeight="1">
      <c r="A356" s="2">
        <v>28</v>
      </c>
      <c r="B356" s="1" t="str">
        <f>HYPERLINK("http://www.lifeprint.com/asl101/pages-signs/h/hairdryer.htm","HAIR-DRYER")</f>
        <v>HAIR-DRYER</v>
      </c>
    </row>
    <row r="357" spans="1:2" ht="19.5" customHeight="1">
      <c r="A357" s="2">
        <v>28</v>
      </c>
      <c r="B357" s="1" t="str">
        <f>HYPERLINK("http://www.lifeprint.com/asl101/pages-signs/h/hat.htm","HAT")</f>
        <v>HAT</v>
      </c>
    </row>
    <row r="358" spans="1:2" ht="19.5" customHeight="1">
      <c r="A358" s="2">
        <v>28</v>
      </c>
      <c r="B358" s="1" t="str">
        <f>HYPERLINK("http://www.lifeprint.com/asl101/pages-signs/m/match.htm","MATCH, COMBINE")</f>
        <v>MATCH, COMBINE</v>
      </c>
    </row>
    <row r="359" spans="1:2" ht="19.5" customHeight="1">
      <c r="A359" s="2">
        <v>28</v>
      </c>
      <c r="B359" s="1" t="str">
        <f>HYPERLINK("http://www.lifeprint.com/asl101/pages-signs/n/necklace.htm","NECKLACE")</f>
        <v>NECKLACE</v>
      </c>
    </row>
    <row r="360" spans="1:2" ht="19.5" customHeight="1">
      <c r="A360" s="2">
        <v>28</v>
      </c>
      <c r="B360" s="1" t="str">
        <f>HYPERLINK("http://www.lifeprint.com/asl101/pages-signs/m/match.htm","ROOMMATE, MATCH")</f>
        <v>ROOMMATE, MATCH</v>
      </c>
    </row>
    <row r="361" spans="1:2" ht="19.5" customHeight="1">
      <c r="A361" s="2">
        <v>28</v>
      </c>
      <c r="B361" s="1" t="str">
        <f>HYPERLINK("http://www.lifeprint.com/asl101/pages-signs/s/scarf.htm","SCARF")</f>
        <v>SCARF</v>
      </c>
    </row>
    <row r="362" spans="1:2" ht="19.5" customHeight="1">
      <c r="A362" s="2">
        <v>28</v>
      </c>
      <c r="B362" s="1" t="str">
        <f>HYPERLINK("http://www.lifeprint.com/asl101/pages-signs/p/plaid.htm","SCOTLAND, PLAID")</f>
        <v>SCOTLAND, PLAID</v>
      </c>
    </row>
    <row r="363" spans="1:2" ht="19.5" customHeight="1">
      <c r="A363" s="2">
        <v>28</v>
      </c>
      <c r="B363" s="1" t="str">
        <f>HYPERLINK("http://www.lifeprint.com/asl101/pages-signs/s/sew.htm","SEW")</f>
        <v>SEW</v>
      </c>
    </row>
    <row r="364" spans="1:2" ht="19.5" customHeight="1">
      <c r="A364" s="2">
        <v>28</v>
      </c>
      <c r="B364" s="1" t="str">
        <f>HYPERLINK("http://www.lifeprint.com/asl101/pages-signs/s/shave.htm","SHAVE")</f>
        <v>SHAVE</v>
      </c>
    </row>
    <row r="365" spans="1:2" ht="19.5" customHeight="1">
      <c r="A365" s="2">
        <v>28</v>
      </c>
      <c r="B365" s="1" t="str">
        <f>HYPERLINK("http://www.lifeprint.com/asl101/pages-signs/s/skirt.htm","SKIRT")</f>
        <v>SKIRT</v>
      </c>
    </row>
    <row r="366" spans="1:2" ht="19.5" customHeight="1">
      <c r="A366" s="2">
        <v>28</v>
      </c>
      <c r="B366" s="1" t="str">
        <f>HYPERLINK("http://www.lifeprint.com/asl101/pages-signs/s/sleep.htm","SLEEP")</f>
        <v>SLEEP</v>
      </c>
    </row>
    <row r="367" spans="1:2" ht="19.5" customHeight="1">
      <c r="A367" s="2">
        <v>28</v>
      </c>
      <c r="B367" s="1" t="str">
        <f>HYPERLINK("http://www.lifeprint.com/asl101/pages-signs/s/stripes.htm","STRIPES")</f>
        <v>STRIPES</v>
      </c>
    </row>
    <row r="368" spans="1:2" ht="19.5" customHeight="1">
      <c r="A368" s="2">
        <v>28</v>
      </c>
      <c r="B368" s="1" t="str">
        <f>HYPERLINK("http://www.lifeprint.com/asl101/pages-signs/t/tie.htm","TIE")</f>
        <v>TIE</v>
      </c>
    </row>
    <row r="369" spans="1:2" ht="19.5" customHeight="1">
      <c r="A369" s="2">
        <v>28</v>
      </c>
      <c r="B369" s="1" t="str">
        <f>HYPERLINK("http://www.lifeprint.com/asl101/pages-signs/t/touch.htm","TOUCH, BEEN TO")</f>
        <v>TOUCH, BEEN TO</v>
      </c>
    </row>
    <row r="370" spans="1:2" ht="19.5" customHeight="1">
      <c r="A370" s="2">
        <v>28</v>
      </c>
      <c r="B370" s="1" t="str">
        <f>HYPERLINK("http://www.lifeprint.com/asl101/pages-signs/t/towel.htm","TOWEL")</f>
        <v>TOWEL</v>
      </c>
    </row>
    <row r="371" spans="1:2" ht="19.5" customHeight="1">
      <c r="A371" s="2">
        <v>28</v>
      </c>
      <c r="B371" s="1" t="str">
        <f>HYPERLINK("http://www.lifeprint.com/asl101/pages-signs/w/wet-wipes.htm","WET-WIPES")</f>
        <v>WET-WIPES</v>
      </c>
    </row>
    <row r="372" spans="1:2" ht="19.5" customHeight="1">
      <c r="A372" s="2">
        <v>29</v>
      </c>
      <c r="B372" s="1" t="str">
        <f>HYPERLINK("http://www.lifeprint.com/asl101/pages-signs/b/bald.htm","BALD")</f>
        <v>BALD</v>
      </c>
    </row>
    <row r="373" spans="1:2" ht="19.5" customHeight="1">
      <c r="A373" s="2">
        <v>29</v>
      </c>
      <c r="B373" s="1" t="str">
        <f>HYPERLINK("http://www.lifeprint.com/asl101/pages-signs/b/beard.htm","BEARD")</f>
        <v>BEARD</v>
      </c>
    </row>
    <row r="374" spans="1:2" ht="19.5" customHeight="1">
      <c r="A374" s="2">
        <v>29</v>
      </c>
      <c r="B374" s="1" t="str">
        <f>HYPERLINK("http://www.lifeprint.com/asl101/pages-signs/c/can.htm","CAN, ABLE")</f>
        <v>CAN, ABLE</v>
      </c>
    </row>
    <row r="375" spans="1:2" ht="19.5" customHeight="1">
      <c r="A375" s="2">
        <v>29</v>
      </c>
      <c r="B375" s="1" t="str">
        <f>HYPERLINK("http://www.lifeprint.com/asl101/pages-signs/c/card.htm","CARD, CHECK, ENVELOPE")</f>
        <v>CARD, CHECK, ENVELOPE</v>
      </c>
    </row>
    <row r="376" spans="1:2" ht="19.5" customHeight="1">
      <c r="A376" s="2">
        <v>29</v>
      </c>
      <c r="B376" s="1" t="str">
        <f>HYPERLINK("http://www.lifeprint.com/asl101/pages-signs/c/cousin.htm","COUSIN")</f>
        <v>COUSIN</v>
      </c>
    </row>
    <row r="377" spans="1:2" ht="19.5" customHeight="1">
      <c r="A377" s="2">
        <v>29</v>
      </c>
      <c r="B377" s="1" t="str">
        <f>HYPERLINK("http://www.lifeprint.com/asl101/pages-signs/d/disappear.htm","DISAPPEAR, VANISH")</f>
        <v>DISAPPEAR, VANISH</v>
      </c>
    </row>
    <row r="378" spans="1:2" ht="19.5" customHeight="1">
      <c r="A378" s="2">
        <v>29</v>
      </c>
      <c r="B378" s="1" t="str">
        <f>HYPERLINK("http://www.lifeprint.com/asl101/pages-signs/n/numbers1-10.htm","FIVE, 5")</f>
        <v>FIVE, 5</v>
      </c>
    </row>
    <row r="379" spans="1:2" ht="19.5" customHeight="1">
      <c r="A379" s="2">
        <v>29</v>
      </c>
      <c r="B379" s="1" t="str">
        <f>HYPERLINK("http://www.lifeprint.com/asl101/pages-signs/h/happen.htm","HAPPEN, WHEN")</f>
        <v>HAPPEN, WHEN</v>
      </c>
    </row>
    <row r="380" spans="1:2" ht="19.5" customHeight="1">
      <c r="A380" s="2">
        <v>29</v>
      </c>
      <c r="B380" s="1" t="str">
        <f>HYPERLINK("http://www.lifeprint.com/asl101/pages-signs/h/hide.htm","HIDE")</f>
        <v>HIDE</v>
      </c>
    </row>
    <row r="381" spans="1:2" ht="19.5" customHeight="1">
      <c r="A381" s="2">
        <v>29</v>
      </c>
      <c r="B381" s="1" t="str">
        <f>HYPERLINK("http://www.lifeprint.com/asl101/pages-signs/i/impossible.htm","IMPOSSIBLE")</f>
        <v>IMPOSSIBLE</v>
      </c>
    </row>
    <row r="382" spans="1:2" ht="19.5" customHeight="1">
      <c r="A382" s="2">
        <v>29</v>
      </c>
      <c r="B382" s="1" t="str">
        <f>HYPERLINK("http://www.lifeprint.com/asl101/pages-signs/m/music.htm","MUSIC, SONG")</f>
        <v>MUSIC, SONG</v>
      </c>
    </row>
    <row r="383" spans="1:2" ht="19.5" customHeight="1">
      <c r="A383" s="2">
        <v>29</v>
      </c>
      <c r="B383" s="1" t="str">
        <f>HYPERLINK("http://www.lifeprint.com/asl101/pages-signs/m/mustache.htm","MUSTACHE")</f>
        <v>MUSTACHE</v>
      </c>
    </row>
    <row r="384" spans="1:2" ht="19.5" customHeight="1">
      <c r="A384" s="2">
        <v>29</v>
      </c>
      <c r="B384" s="1" t="str">
        <f>HYPERLINK("http://www.lifeprint.com/asl101/pages-signs/p/plan.htm","PLAN")</f>
        <v>PLAN</v>
      </c>
    </row>
    <row r="385" spans="1:2" ht="19.5" customHeight="1">
      <c r="A385" s="2">
        <v>29</v>
      </c>
      <c r="B385" s="1" t="str">
        <f>HYPERLINK("http://www.lifeprint.com/asl101/pages-signs/p/play-cards.htm","PLAY-CARDS")</f>
        <v>PLAY-CARDS</v>
      </c>
    </row>
    <row r="386" spans="1:2" ht="19.5" customHeight="1">
      <c r="A386" s="2">
        <v>29</v>
      </c>
      <c r="B386" s="1" t="str">
        <f>HYPERLINK("http://www.lifeprint.com/asl101/pages-signs/s/secret.htm","SECRET")</f>
        <v>SECRET</v>
      </c>
    </row>
    <row r="387" spans="1:2" ht="19.5" customHeight="1">
      <c r="A387" s="2">
        <v>29</v>
      </c>
      <c r="B387" s="1" t="str">
        <f>HYPERLINK("http://www.lifeprint.com/asl101/pages-signs/s/search.htm","SEEK, SEARCH")</f>
        <v>SEEK, SEARCH</v>
      </c>
    </row>
    <row r="388" spans="1:2" ht="19.5" customHeight="1">
      <c r="A388" s="2">
        <v>29</v>
      </c>
      <c r="B388" s="1" t="str">
        <f>HYPERLINK("http://www.lifeprint.com/asl101/pages-signs/s/seem.htm","SEEM, APPEAR, MIRROR")</f>
        <v>SEEM, APPEAR, MIRROR</v>
      </c>
    </row>
    <row r="389" spans="1:2" ht="19.5" customHeight="1">
      <c r="A389" s="2">
        <v>29</v>
      </c>
      <c r="B389" s="1" t="str">
        <f>HYPERLINK("http://www.lifeprint.com/asl101/pages-signs/s/self.htm","SELF, YOURSELF")</f>
        <v>SELF, YOURSELF</v>
      </c>
    </row>
    <row r="390" spans="1:2" ht="19.5" customHeight="1">
      <c r="A390" s="2">
        <v>29</v>
      </c>
      <c r="B390" s="1" t="str">
        <f>HYPERLINK("http://www.lifeprint.com/asl101/pages-signs/s/show-up.htm","SHOW-UP, APPEAR")</f>
        <v>SHOW-UP, APPEAR</v>
      </c>
    </row>
    <row r="391" spans="1:2" ht="19.5" customHeight="1">
      <c r="A391" s="2">
        <v>29</v>
      </c>
      <c r="B391" s="1" t="str">
        <f>HYPERLINK("http://www.lifeprint.com/asl101/pages-signs/s/shy.htm","SHY")</f>
        <v>SHY</v>
      </c>
    </row>
    <row r="392" spans="1:2" ht="19.5" customHeight="1">
      <c r="A392" s="2">
        <v>29</v>
      </c>
      <c r="B392" s="1" t="str">
        <f>HYPERLINK("http://www.lifeprint.com/asl101/pages-signs/n/numbers1-10.htm","SIX, 6")</f>
        <v>SIX, 6</v>
      </c>
    </row>
    <row r="393" spans="1:2" ht="19.5" customHeight="1">
      <c r="A393" s="2">
        <v>29</v>
      </c>
      <c r="B393" s="1" t="str">
        <f>HYPERLINK("http://www.lifeprint.com/asl101/pages-signs/s/smart.htm","SMART")</f>
        <v>SMART</v>
      </c>
    </row>
    <row r="394" spans="1:2" ht="19.5" customHeight="1">
      <c r="A394" s="2">
        <v>29</v>
      </c>
      <c r="B394" s="1" t="str">
        <f>HYPERLINK("http://www.lifeprint.com/asl101/pages-signs/s/stupid.htm","STUPID")</f>
        <v>STUPID</v>
      </c>
    </row>
    <row r="395" spans="1:2" ht="19.5" customHeight="1">
      <c r="A395" s="2">
        <v>29</v>
      </c>
      <c r="B395" s="1" t="str">
        <f>HYPERLINK("http://www.lifeprint.com/asl101/pages-signs/w/white.htm","WHITE-FACED, PALE")</f>
        <v>WHITE-FACED, PALE</v>
      </c>
    </row>
    <row r="396" spans="1:2" ht="19.5" customHeight="1">
      <c r="A396" s="2">
        <v>29</v>
      </c>
      <c r="B396" s="1" t="str">
        <f>HYPERLINK("http://www.lifeprint.com/asl101/pages-signs/w/without.htm","WITHOUT")</f>
        <v>WITHOUT</v>
      </c>
    </row>
    <row r="397" spans="1:2" ht="19.5" customHeight="1">
      <c r="A397" s="2">
        <v>30</v>
      </c>
      <c r="B397" s="1" t="str">
        <f>HYPERLINK("http://www.lifeprint.com/asl101/pages-signs/a/at.htm","@, the @ part of an email address")</f>
        <v>@, the @ part of an email address</v>
      </c>
    </row>
    <row r="398" spans="1:2" ht="19.5" customHeight="1">
      <c r="A398" s="2">
        <v>30</v>
      </c>
      <c r="B398" s="1" t="str">
        <f>HYPERLINK("http://www.lifeprint.com/asl101/pages-signs/w/watch.htm","BRACELET")</f>
        <v>BRACELET</v>
      </c>
    </row>
    <row r="399" spans="1:2" ht="19.5" customHeight="1">
      <c r="A399" s="2">
        <v>30</v>
      </c>
      <c r="B399" s="1" t="str">
        <f>HYPERLINK("http://www.lifeprint.com/asl101/pages-signs/c/cellphone.htm","CELL-PHONE")</f>
        <v>CELL-PHONE</v>
      </c>
    </row>
    <row r="400" spans="1:2" ht="19.5" customHeight="1">
      <c r="A400" s="2">
        <v>30</v>
      </c>
      <c r="B400" s="1" t="str">
        <f>HYPERLINK("http://www.lifeprint.com/asl101/pages-signs/d/drawer.htm","DRESSER, DRAWER")</f>
        <v>DRESSER, DRAWER</v>
      </c>
    </row>
    <row r="401" spans="1:2" ht="19.5" customHeight="1">
      <c r="A401" s="2">
        <v>30</v>
      </c>
      <c r="B401" s="1" t="str">
        <f>HYPERLINK("http://www.lifeprint.com/asl101/pages-signs/e/elevator.htm","ELEVATOR")</f>
        <v>ELEVATOR</v>
      </c>
    </row>
    <row r="402" spans="1:2" ht="19.5" customHeight="1">
      <c r="A402" s="2">
        <v>30</v>
      </c>
      <c r="B402" s="1" t="str">
        <f>HYPERLINK("http://www.lifeprint.com/asl101/pages-signs/m/measure.htm","ENGINEER")</f>
        <v>ENGINEER</v>
      </c>
    </row>
    <row r="403" spans="1:2" ht="19.5" customHeight="1">
      <c r="A403" s="2">
        <v>30</v>
      </c>
      <c r="B403" s="1" t="str">
        <f>HYPERLINK("http://www.lifeprint.com/asl101/pages-signs/f/floor.htm","FLOOR")</f>
        <v>FLOOR</v>
      </c>
    </row>
    <row r="404" spans="1:2" ht="19.5" customHeight="1">
      <c r="A404" s="2">
        <v>30</v>
      </c>
      <c r="B404" s="1" t="str">
        <f>HYPERLINK("http://www.lifeprint.com/asl101/pages-signs/f/furniture.htm","FURNITURE")</f>
        <v>FURNITURE</v>
      </c>
    </row>
    <row r="405" spans="1:2" ht="19.5" customHeight="1">
      <c r="A405" s="2">
        <v>30</v>
      </c>
      <c r="B405" s="1" t="str">
        <f>HYPERLINK("http://www.lifeprint.com/asl101/pages-signs/g/give-up.htm","GIVE-UP, SACRIFICE")</f>
        <v>GIVE-UP, SACRIFICE</v>
      </c>
    </row>
    <row r="406" spans="1:2" ht="19.5" customHeight="1">
      <c r="A406" s="2">
        <v>30</v>
      </c>
      <c r="B406" s="1" t="str">
        <f>HYPERLINK("http://www.lifeprint.com/asl101/pages-signs/h/hall.htm","HALL")</f>
        <v>HALL</v>
      </c>
    </row>
    <row r="407" spans="1:2" ht="19.5" customHeight="1">
      <c r="A407" s="2">
        <v>30</v>
      </c>
      <c r="B407" s="1" t="str">
        <f>HYPERLINK("http://www.lifeprint.com/asl101/pages-signs/j/janitor.htm","JANITOR")</f>
        <v>JANITOR</v>
      </c>
    </row>
    <row r="408" spans="1:2" ht="19.5" customHeight="1">
      <c r="A408" s="2">
        <v>30</v>
      </c>
      <c r="B408" s="1" t="str">
        <f>HYPERLINK("http://www.lifeprint.com/asl101/pages-signs/m/machine.htm","MACHINE, ENGINE, FACTORY")</f>
        <v>MACHINE, ENGINE, FACTORY</v>
      </c>
    </row>
    <row r="409" spans="1:2" ht="19.5" customHeight="1">
      <c r="A409" s="2">
        <v>30</v>
      </c>
      <c r="B409" s="1" t="str">
        <f>HYPERLINK("http://www.lifeprint.com/asl101/pages-signs/m/measure.htm","MEASURE, SIZE")</f>
        <v>MEASURE, SIZE</v>
      </c>
    </row>
    <row r="410" spans="1:2" ht="19.5" customHeight="1">
      <c r="A410" s="2">
        <v>30</v>
      </c>
      <c r="B410" s="1" t="str">
        <f>HYPERLINK("http://www.lifeprint.com/asl101/pages-signs/m/meeting.htm","MEETING")</f>
        <v>MEETING</v>
      </c>
    </row>
    <row r="411" spans="1:2" ht="19.5" customHeight="1">
      <c r="A411" s="2">
        <v>30</v>
      </c>
      <c r="B411" s="1" t="str">
        <f>HYPERLINK("http://www.lifeprint.com/asl101/pages-signs/p/prefer.htm","PREFER, FAVORITE")</f>
        <v>PREFER, FAVORITE</v>
      </c>
    </row>
    <row r="412" spans="1:2" ht="19.5" customHeight="1">
      <c r="A412" s="2">
        <v>30</v>
      </c>
      <c r="B412" s="1" t="str">
        <f>HYPERLINK("http://www.lifeprint.com/asl101/pages-signs/r/responsible.htm","RESPONSIBLE")</f>
        <v>RESPONSIBLE</v>
      </c>
    </row>
    <row r="413" spans="1:2" ht="19.5" customHeight="1">
      <c r="A413" s="2">
        <v>30</v>
      </c>
      <c r="B413" s="1" t="str">
        <f>HYPERLINK("http://www.lifeprint.com/asl101/pages-signs/r/restaurant.htm","RESTAURANT")</f>
        <v>RESTAURANT</v>
      </c>
    </row>
    <row r="414" spans="1:2" ht="19.5" customHeight="1">
      <c r="A414" s="2">
        <v>30</v>
      </c>
      <c r="B414" s="1" t="str">
        <f>HYPERLINK("http://www.lifeprint.com/asl101/pages-signs/s/salesperson.htm","SALESPERSON")</f>
        <v>SALESPERSON</v>
      </c>
    </row>
    <row r="415" spans="1:2" ht="19.5" customHeight="1">
      <c r="A415" s="2">
        <v>30</v>
      </c>
      <c r="B415" s="1" t="str">
        <f>HYPERLINK("http://www.lifeprint.com/asl101/pages-signs/b/begin.htm","START, BEGIN")</f>
        <v>START, BEGIN</v>
      </c>
    </row>
    <row r="416" spans="1:2" ht="19.5" customHeight="1">
      <c r="A416" s="2">
        <v>30</v>
      </c>
      <c r="B416" s="1" t="str">
        <f>HYPERLINK("http://www.lifeprint.com/asl101/pages-signs/n/numbers1000andup.htm","THOUSAND, 1,000")</f>
        <v>THOUSAND, 1,000</v>
      </c>
    </row>
    <row r="417" spans="1:2" ht="19.5" customHeight="1">
      <c r="A417" s="2">
        <v>30</v>
      </c>
      <c r="B417" s="1" t="str">
        <f>HYPERLINK("http://www.lifeprint.com/asl101/pages-signs/n/numbers100-900.htm","TWO-HUNDRED, 200")</f>
        <v>TWO-HUNDRED, 200</v>
      </c>
    </row>
    <row r="418" spans="1:2" ht="19.5" customHeight="1">
      <c r="A418" s="2">
        <v>30</v>
      </c>
      <c r="B418" s="1" t="str">
        <f>HYPERLINK("http://www.lifeprint.com/asl101/pages-signs/v/vet.htm","VET")</f>
        <v>VET</v>
      </c>
    </row>
    <row r="419" spans="1:2" ht="19.5" customHeight="1">
      <c r="A419" s="2">
        <v>30</v>
      </c>
      <c r="B419" s="1" t="str">
        <f>HYPERLINK("http://www.lifeprint.com/asl101/pages-signs/w/wall.htm","WALL")</f>
        <v>WALL</v>
      </c>
    </row>
    <row r="420" spans="1:2" ht="19.5" customHeight="1">
      <c r="A420" s="2">
        <v>30</v>
      </c>
      <c r="B420" s="1" t="str">
        <f>HYPERLINK("http://www.lifeprint.com/asl101/pages-signs/w/wristwatch.htm","WATCH, WRISTWATCH")</f>
        <v>WATCH, WRISTWATCH</v>
      </c>
    </row>
    <row r="421" spans="1:2" ht="19.5" customHeight="1">
      <c r="A421" s="2">
        <v>30</v>
      </c>
      <c r="B421" s="1" t="str">
        <f>HYPERLINK("http://www.lifeprint.com/asl101/pages-signs/w/way.htm","WAY, STREET, ROAD, AVENUE")</f>
        <v>WAY, STREET, ROAD, AVENUE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Lifeprint curriculum: Level 02 vocabulary</dc:title>
  <dc:subject/>
  <dc:creator>Lifeprint</dc:creator>
  <cp:keywords/>
  <dc:description/>
  <cp:lastModifiedBy>Lifeprint</cp:lastModifiedBy>
  <dcterms:created xsi:type="dcterms:W3CDTF">2015-01-21T03:34:12Z</dcterms:created>
  <dcterms:modified xsi:type="dcterms:W3CDTF">2015-01-21T03:49:21Z</dcterms:modified>
  <cp:category/>
  <cp:version/>
  <cp:contentType/>
  <cp:contentStatus/>
</cp:coreProperties>
</file>